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a Garcia\Desktop\"/>
    </mc:Choice>
  </mc:AlternateContent>
  <bookViews>
    <workbookView xWindow="0" yWindow="0" windowWidth="20490" windowHeight="10920"/>
  </bookViews>
  <sheets>
    <sheet name="CONCENTRADO DE CAPITULOS" sheetId="1" r:id="rId1"/>
    <sheet name="CAPITULO 20000" sheetId="2" r:id="rId2"/>
    <sheet name="CAPITULO 30000" sheetId="3" r:id="rId3"/>
    <sheet name="CAPITULO 50000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4" l="1"/>
  <c r="C31" i="3"/>
  <c r="D31" i="3" s="1"/>
  <c r="C30" i="3"/>
  <c r="D30" i="3" s="1"/>
  <c r="E30" i="3" s="1"/>
  <c r="F30" i="3" s="1"/>
  <c r="G30" i="3" s="1"/>
  <c r="H30" i="3" s="1"/>
  <c r="I30" i="3" s="1"/>
  <c r="J30" i="3" s="1"/>
  <c r="K30" i="3" s="1"/>
  <c r="L30" i="3" s="1"/>
  <c r="M30" i="3" s="1"/>
  <c r="N30" i="3" s="1"/>
  <c r="D29" i="3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C29" i="3"/>
  <c r="C28" i="3"/>
  <c r="D28" i="3" s="1"/>
  <c r="E28" i="3" s="1"/>
  <c r="F28" i="3" s="1"/>
  <c r="G28" i="3" s="1"/>
  <c r="H28" i="3" s="1"/>
  <c r="I28" i="3" s="1"/>
  <c r="J28" i="3" s="1"/>
  <c r="K28" i="3" s="1"/>
  <c r="L28" i="3" s="1"/>
  <c r="M28" i="3" s="1"/>
  <c r="N28" i="3" s="1"/>
  <c r="C27" i="3"/>
  <c r="D27" i="3" s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C26" i="3"/>
  <c r="D26" i="3" s="1"/>
  <c r="E26" i="3" s="1"/>
  <c r="F26" i="3" s="1"/>
  <c r="G26" i="3" s="1"/>
  <c r="H26" i="3" s="1"/>
  <c r="I26" i="3" s="1"/>
  <c r="J26" i="3" s="1"/>
  <c r="K26" i="3" s="1"/>
  <c r="L26" i="3" s="1"/>
  <c r="M26" i="3" s="1"/>
  <c r="N26" i="3" s="1"/>
  <c r="D25" i="3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C25" i="3"/>
  <c r="C24" i="3"/>
  <c r="D24" i="3" s="1"/>
  <c r="E24" i="3" s="1"/>
  <c r="F24" i="3" s="1"/>
  <c r="G24" i="3" s="1"/>
  <c r="H24" i="3" s="1"/>
  <c r="I24" i="3" s="1"/>
  <c r="J24" i="3" s="1"/>
  <c r="K24" i="3" s="1"/>
  <c r="L24" i="3" s="1"/>
  <c r="M24" i="3" s="1"/>
  <c r="N24" i="3" s="1"/>
  <c r="C23" i="3"/>
  <c r="C22" i="3"/>
  <c r="D22" i="3" s="1"/>
  <c r="E22" i="3" s="1"/>
  <c r="F22" i="3" s="1"/>
  <c r="G22" i="3" s="1"/>
  <c r="H22" i="3" s="1"/>
  <c r="I22" i="3" s="1"/>
  <c r="J22" i="3" s="1"/>
  <c r="K22" i="3" s="1"/>
  <c r="L22" i="3" s="1"/>
  <c r="M22" i="3" s="1"/>
  <c r="N22" i="3" s="1"/>
  <c r="D21" i="3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C21" i="3"/>
  <c r="C20" i="3"/>
  <c r="D20" i="3" s="1"/>
  <c r="E20" i="3" s="1"/>
  <c r="F20" i="3" s="1"/>
  <c r="G20" i="3" s="1"/>
  <c r="H20" i="3" s="1"/>
  <c r="I20" i="3" s="1"/>
  <c r="J20" i="3" s="1"/>
  <c r="K20" i="3" s="1"/>
  <c r="L20" i="3" s="1"/>
  <c r="M20" i="3" s="1"/>
  <c r="N20" i="3" s="1"/>
  <c r="C19" i="3"/>
  <c r="C18" i="3"/>
  <c r="D18" i="3" s="1"/>
  <c r="E18" i="3" s="1"/>
  <c r="F18" i="3" s="1"/>
  <c r="G18" i="3" s="1"/>
  <c r="H18" i="3" s="1"/>
  <c r="I18" i="3" s="1"/>
  <c r="J18" i="3" s="1"/>
  <c r="K18" i="3" s="1"/>
  <c r="L18" i="3" s="1"/>
  <c r="M18" i="3" s="1"/>
  <c r="N18" i="3" s="1"/>
  <c r="H17" i="3"/>
  <c r="I17" i="3" s="1"/>
  <c r="J17" i="3" s="1"/>
  <c r="K17" i="3" s="1"/>
  <c r="L17" i="3" s="1"/>
  <c r="M17" i="3" s="1"/>
  <c r="N17" i="3" s="1"/>
  <c r="E17" i="3"/>
  <c r="F17" i="3" s="1"/>
  <c r="G17" i="3" s="1"/>
  <c r="D17" i="3"/>
  <c r="C17" i="3"/>
  <c r="F16" i="3"/>
  <c r="G16" i="3" s="1"/>
  <c r="H16" i="3" s="1"/>
  <c r="I16" i="3" s="1"/>
  <c r="J16" i="3" s="1"/>
  <c r="K16" i="3" s="1"/>
  <c r="L16" i="3" s="1"/>
  <c r="M16" i="3" s="1"/>
  <c r="N16" i="3" s="1"/>
  <c r="E16" i="3"/>
  <c r="C16" i="3"/>
  <c r="D16" i="3" s="1"/>
  <c r="F15" i="3"/>
  <c r="G15" i="3" s="1"/>
  <c r="H15" i="3" s="1"/>
  <c r="I15" i="3" s="1"/>
  <c r="J15" i="3" s="1"/>
  <c r="K15" i="3" s="1"/>
  <c r="L15" i="3" s="1"/>
  <c r="M15" i="3" s="1"/>
  <c r="N15" i="3" s="1"/>
  <c r="C15" i="3"/>
  <c r="D15" i="3" s="1"/>
  <c r="E15" i="3" s="1"/>
  <c r="C14" i="3"/>
  <c r="H13" i="3"/>
  <c r="I13" i="3" s="1"/>
  <c r="J13" i="3" s="1"/>
  <c r="K13" i="3" s="1"/>
  <c r="L13" i="3" s="1"/>
  <c r="M13" i="3" s="1"/>
  <c r="N13" i="3" s="1"/>
  <c r="E13" i="3"/>
  <c r="F13" i="3" s="1"/>
  <c r="G13" i="3" s="1"/>
  <c r="D13" i="3"/>
  <c r="C13" i="3"/>
  <c r="F12" i="3"/>
  <c r="G12" i="3" s="1"/>
  <c r="H12" i="3" s="1"/>
  <c r="I12" i="3" s="1"/>
  <c r="J12" i="3" s="1"/>
  <c r="K12" i="3" s="1"/>
  <c r="L12" i="3" s="1"/>
  <c r="M12" i="3" s="1"/>
  <c r="N12" i="3" s="1"/>
  <c r="E12" i="3"/>
  <c r="C12" i="3"/>
  <c r="D12" i="3" s="1"/>
  <c r="F11" i="3"/>
  <c r="C11" i="3"/>
  <c r="D11" i="3" s="1"/>
  <c r="E11" i="3" s="1"/>
  <c r="C28" i="2"/>
  <c r="D27" i="2"/>
  <c r="E27" i="2" s="1"/>
  <c r="F27" i="2" s="1"/>
  <c r="G27" i="2" s="1"/>
  <c r="H27" i="2" s="1"/>
  <c r="I27" i="2" s="1"/>
  <c r="J27" i="2" s="1"/>
  <c r="K27" i="2" s="1"/>
  <c r="L27" i="2" s="1"/>
  <c r="M27" i="2" s="1"/>
  <c r="N27" i="2" s="1"/>
  <c r="C27" i="2"/>
  <c r="O27" i="2" s="1"/>
  <c r="C26" i="2"/>
  <c r="D26" i="2" s="1"/>
  <c r="E26" i="2" s="1"/>
  <c r="F26" i="2" s="1"/>
  <c r="G26" i="2" s="1"/>
  <c r="H26" i="2" s="1"/>
  <c r="I26" i="2" s="1"/>
  <c r="J26" i="2" s="1"/>
  <c r="K26" i="2" s="1"/>
  <c r="L26" i="2" s="1"/>
  <c r="M26" i="2" s="1"/>
  <c r="N26" i="2" s="1"/>
  <c r="D25" i="2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C25" i="2"/>
  <c r="O25" i="2" s="1"/>
  <c r="C24" i="2"/>
  <c r="D23" i="2"/>
  <c r="E23" i="2" s="1"/>
  <c r="F23" i="2" s="1"/>
  <c r="G23" i="2" s="1"/>
  <c r="H23" i="2" s="1"/>
  <c r="I23" i="2" s="1"/>
  <c r="J23" i="2" s="1"/>
  <c r="K23" i="2" s="1"/>
  <c r="L23" i="2" s="1"/>
  <c r="M23" i="2" s="1"/>
  <c r="N23" i="2" s="1"/>
  <c r="C23" i="2"/>
  <c r="C22" i="2"/>
  <c r="D22" i="2" s="1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D21" i="2"/>
  <c r="E21" i="2" s="1"/>
  <c r="F21" i="2" s="1"/>
  <c r="G21" i="2" s="1"/>
  <c r="H21" i="2" s="1"/>
  <c r="I21" i="2" s="1"/>
  <c r="J21" i="2" s="1"/>
  <c r="K21" i="2" s="1"/>
  <c r="L21" i="2" s="1"/>
  <c r="M21" i="2" s="1"/>
  <c r="N21" i="2" s="1"/>
  <c r="C21" i="2"/>
  <c r="O21" i="2" s="1"/>
  <c r="C20" i="2"/>
  <c r="D19" i="2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C19" i="2"/>
  <c r="O19" i="2" s="1"/>
  <c r="C18" i="2"/>
  <c r="D18" i="2" s="1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C17" i="2"/>
  <c r="O17" i="2" s="1"/>
  <c r="C16" i="2"/>
  <c r="D15" i="2"/>
  <c r="E15" i="2" s="1"/>
  <c r="F15" i="2" s="1"/>
  <c r="G15" i="2" s="1"/>
  <c r="H15" i="2" s="1"/>
  <c r="I15" i="2" s="1"/>
  <c r="J15" i="2" s="1"/>
  <c r="K15" i="2" s="1"/>
  <c r="L15" i="2" s="1"/>
  <c r="M15" i="2" s="1"/>
  <c r="N15" i="2" s="1"/>
  <c r="C15" i="2"/>
  <c r="C14" i="2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D13" i="2"/>
  <c r="E13" i="2" s="1"/>
  <c r="F13" i="2" s="1"/>
  <c r="G13" i="2" s="1"/>
  <c r="H13" i="2" s="1"/>
  <c r="I13" i="2" s="1"/>
  <c r="J13" i="2" s="1"/>
  <c r="K13" i="2" s="1"/>
  <c r="L13" i="2" s="1"/>
  <c r="M13" i="2" s="1"/>
  <c r="N13" i="2" s="1"/>
  <c r="C13" i="2"/>
  <c r="O13" i="2" s="1"/>
  <c r="C12" i="2"/>
  <c r="O53" i="1"/>
  <c r="O29" i="1"/>
  <c r="O10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E50" i="1"/>
  <c r="F50" i="1" s="1"/>
  <c r="G50" i="1" s="1"/>
  <c r="H50" i="1" s="1"/>
  <c r="I50" i="1" s="1"/>
  <c r="J50" i="1" s="1"/>
  <c r="K50" i="1" s="1"/>
  <c r="L50" i="1" s="1"/>
  <c r="M50" i="1" s="1"/>
  <c r="N50" i="1" s="1"/>
  <c r="E49" i="1"/>
  <c r="F49" i="1" s="1"/>
  <c r="G49" i="1" s="1"/>
  <c r="H49" i="1" s="1"/>
  <c r="I49" i="1" s="1"/>
  <c r="J49" i="1" s="1"/>
  <c r="K49" i="1" s="1"/>
  <c r="L49" i="1" s="1"/>
  <c r="M49" i="1" s="1"/>
  <c r="N49" i="1" s="1"/>
  <c r="E48" i="1"/>
  <c r="F48" i="1" s="1"/>
  <c r="G48" i="1" s="1"/>
  <c r="H48" i="1" s="1"/>
  <c r="I48" i="1" s="1"/>
  <c r="J48" i="1" s="1"/>
  <c r="K48" i="1" s="1"/>
  <c r="L48" i="1" s="1"/>
  <c r="M48" i="1" s="1"/>
  <c r="N48" i="1" s="1"/>
  <c r="E47" i="1"/>
  <c r="F47" i="1" s="1"/>
  <c r="G47" i="1" s="1"/>
  <c r="H47" i="1" s="1"/>
  <c r="I47" i="1" s="1"/>
  <c r="J47" i="1" s="1"/>
  <c r="K47" i="1" s="1"/>
  <c r="L47" i="1" s="1"/>
  <c r="M47" i="1" s="1"/>
  <c r="N47" i="1" s="1"/>
  <c r="E46" i="1"/>
  <c r="F46" i="1" s="1"/>
  <c r="G46" i="1" s="1"/>
  <c r="H46" i="1" s="1"/>
  <c r="I46" i="1" s="1"/>
  <c r="J46" i="1" s="1"/>
  <c r="K46" i="1" s="1"/>
  <c r="L46" i="1" s="1"/>
  <c r="M46" i="1" s="1"/>
  <c r="N46" i="1" s="1"/>
  <c r="E45" i="1"/>
  <c r="F45" i="1" s="1"/>
  <c r="G45" i="1" s="1"/>
  <c r="H45" i="1" s="1"/>
  <c r="I45" i="1" s="1"/>
  <c r="J45" i="1" s="1"/>
  <c r="K45" i="1" s="1"/>
  <c r="L45" i="1" s="1"/>
  <c r="M45" i="1" s="1"/>
  <c r="N45" i="1" s="1"/>
  <c r="E44" i="1"/>
  <c r="F44" i="1" s="1"/>
  <c r="G44" i="1" s="1"/>
  <c r="H44" i="1" s="1"/>
  <c r="I44" i="1" s="1"/>
  <c r="J44" i="1" s="1"/>
  <c r="K44" i="1" s="1"/>
  <c r="L44" i="1" s="1"/>
  <c r="M44" i="1" s="1"/>
  <c r="N44" i="1" s="1"/>
  <c r="E43" i="1"/>
  <c r="F43" i="1" s="1"/>
  <c r="G43" i="1" s="1"/>
  <c r="H43" i="1" s="1"/>
  <c r="I43" i="1" s="1"/>
  <c r="J43" i="1" s="1"/>
  <c r="K43" i="1" s="1"/>
  <c r="L43" i="1" s="1"/>
  <c r="M43" i="1" s="1"/>
  <c r="N43" i="1" s="1"/>
  <c r="E42" i="1"/>
  <c r="F42" i="1" s="1"/>
  <c r="G42" i="1" s="1"/>
  <c r="H42" i="1" s="1"/>
  <c r="I42" i="1" s="1"/>
  <c r="J42" i="1" s="1"/>
  <c r="K42" i="1" s="1"/>
  <c r="L42" i="1" s="1"/>
  <c r="M42" i="1" s="1"/>
  <c r="N42" i="1" s="1"/>
  <c r="E41" i="1"/>
  <c r="F41" i="1" s="1"/>
  <c r="G41" i="1" s="1"/>
  <c r="H41" i="1" s="1"/>
  <c r="I41" i="1" s="1"/>
  <c r="J41" i="1" s="1"/>
  <c r="K41" i="1" s="1"/>
  <c r="L41" i="1" s="1"/>
  <c r="M41" i="1" s="1"/>
  <c r="N41" i="1" s="1"/>
  <c r="G40" i="1"/>
  <c r="H40" i="1" s="1"/>
  <c r="I40" i="1" s="1"/>
  <c r="J40" i="1" s="1"/>
  <c r="K40" i="1" s="1"/>
  <c r="L40" i="1" s="1"/>
  <c r="M40" i="1" s="1"/>
  <c r="N40" i="1" s="1"/>
  <c r="E40" i="1"/>
  <c r="F40" i="1" s="1"/>
  <c r="E39" i="1"/>
  <c r="F39" i="1" s="1"/>
  <c r="G39" i="1" s="1"/>
  <c r="H39" i="1" s="1"/>
  <c r="I39" i="1" s="1"/>
  <c r="J39" i="1" s="1"/>
  <c r="K39" i="1" s="1"/>
  <c r="L39" i="1" s="1"/>
  <c r="M39" i="1" s="1"/>
  <c r="N39" i="1" s="1"/>
  <c r="E38" i="1"/>
  <c r="F38" i="1" s="1"/>
  <c r="G38" i="1" s="1"/>
  <c r="H38" i="1" s="1"/>
  <c r="I38" i="1" s="1"/>
  <c r="J38" i="1" s="1"/>
  <c r="K38" i="1" s="1"/>
  <c r="L38" i="1" s="1"/>
  <c r="M38" i="1" s="1"/>
  <c r="N38" i="1" s="1"/>
  <c r="E37" i="1"/>
  <c r="F37" i="1" s="1"/>
  <c r="G37" i="1" s="1"/>
  <c r="H37" i="1" s="1"/>
  <c r="I37" i="1" s="1"/>
  <c r="J37" i="1" s="1"/>
  <c r="K37" i="1" s="1"/>
  <c r="L37" i="1" s="1"/>
  <c r="M37" i="1" s="1"/>
  <c r="N37" i="1" s="1"/>
  <c r="G36" i="1"/>
  <c r="H36" i="1" s="1"/>
  <c r="I36" i="1" s="1"/>
  <c r="J36" i="1" s="1"/>
  <c r="K36" i="1" s="1"/>
  <c r="L36" i="1" s="1"/>
  <c r="M36" i="1" s="1"/>
  <c r="N36" i="1" s="1"/>
  <c r="E36" i="1"/>
  <c r="F36" i="1" s="1"/>
  <c r="E35" i="1"/>
  <c r="F35" i="1" s="1"/>
  <c r="G35" i="1" s="1"/>
  <c r="H35" i="1" s="1"/>
  <c r="I35" i="1" s="1"/>
  <c r="J35" i="1" s="1"/>
  <c r="K35" i="1" s="1"/>
  <c r="L35" i="1" s="1"/>
  <c r="M35" i="1" s="1"/>
  <c r="N35" i="1" s="1"/>
  <c r="E34" i="1"/>
  <c r="F34" i="1" s="1"/>
  <c r="G34" i="1" s="1"/>
  <c r="H34" i="1" s="1"/>
  <c r="I34" i="1" s="1"/>
  <c r="J34" i="1" s="1"/>
  <c r="K34" i="1" s="1"/>
  <c r="L34" i="1" s="1"/>
  <c r="M34" i="1" s="1"/>
  <c r="N34" i="1" s="1"/>
  <c r="E33" i="1"/>
  <c r="F33" i="1" s="1"/>
  <c r="G33" i="1" s="1"/>
  <c r="H33" i="1" s="1"/>
  <c r="I33" i="1" s="1"/>
  <c r="J33" i="1" s="1"/>
  <c r="K33" i="1" s="1"/>
  <c r="L33" i="1" s="1"/>
  <c r="M33" i="1" s="1"/>
  <c r="N33" i="1" s="1"/>
  <c r="G32" i="1"/>
  <c r="H32" i="1" s="1"/>
  <c r="I32" i="1" s="1"/>
  <c r="J32" i="1" s="1"/>
  <c r="K32" i="1" s="1"/>
  <c r="L32" i="1" s="1"/>
  <c r="M32" i="1" s="1"/>
  <c r="N32" i="1" s="1"/>
  <c r="E32" i="1"/>
  <c r="F32" i="1" s="1"/>
  <c r="E31" i="1"/>
  <c r="F31" i="1" s="1"/>
  <c r="G31" i="1" s="1"/>
  <c r="H31" i="1" s="1"/>
  <c r="I31" i="1" s="1"/>
  <c r="J31" i="1" s="1"/>
  <c r="K31" i="1" s="1"/>
  <c r="L31" i="1" s="1"/>
  <c r="M31" i="1" s="1"/>
  <c r="N31" i="1" s="1"/>
  <c r="G30" i="1"/>
  <c r="H30" i="1" s="1"/>
  <c r="I30" i="1" s="1"/>
  <c r="J30" i="1" s="1"/>
  <c r="K30" i="1" s="1"/>
  <c r="L30" i="1" s="1"/>
  <c r="M30" i="1" s="1"/>
  <c r="N30" i="1" s="1"/>
  <c r="F30" i="1"/>
  <c r="E30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E27" i="1"/>
  <c r="F27" i="1" s="1"/>
  <c r="G27" i="1" s="1"/>
  <c r="H27" i="1" s="1"/>
  <c r="I27" i="1" s="1"/>
  <c r="J27" i="1" s="1"/>
  <c r="K27" i="1" s="1"/>
  <c r="L27" i="1" s="1"/>
  <c r="M27" i="1" s="1"/>
  <c r="N27" i="1" s="1"/>
  <c r="E26" i="1"/>
  <c r="F26" i="1" s="1"/>
  <c r="G26" i="1" s="1"/>
  <c r="H26" i="1" s="1"/>
  <c r="I26" i="1" s="1"/>
  <c r="J26" i="1" s="1"/>
  <c r="K26" i="1" s="1"/>
  <c r="L26" i="1" s="1"/>
  <c r="M26" i="1" s="1"/>
  <c r="N26" i="1" s="1"/>
  <c r="I25" i="1"/>
  <c r="J25" i="1" s="1"/>
  <c r="K25" i="1" s="1"/>
  <c r="L25" i="1" s="1"/>
  <c r="M25" i="1" s="1"/>
  <c r="N25" i="1" s="1"/>
  <c r="E25" i="1"/>
  <c r="F25" i="1" s="1"/>
  <c r="G25" i="1" s="1"/>
  <c r="H25" i="1" s="1"/>
  <c r="E24" i="1"/>
  <c r="F24" i="1" s="1"/>
  <c r="G24" i="1" s="1"/>
  <c r="H24" i="1" s="1"/>
  <c r="I24" i="1" s="1"/>
  <c r="J24" i="1" s="1"/>
  <c r="K24" i="1" s="1"/>
  <c r="L24" i="1" s="1"/>
  <c r="M24" i="1" s="1"/>
  <c r="N24" i="1" s="1"/>
  <c r="E23" i="1"/>
  <c r="F23" i="1" s="1"/>
  <c r="G23" i="1" s="1"/>
  <c r="H23" i="1" s="1"/>
  <c r="I23" i="1" s="1"/>
  <c r="J23" i="1" s="1"/>
  <c r="K23" i="1" s="1"/>
  <c r="L23" i="1" s="1"/>
  <c r="M23" i="1" s="1"/>
  <c r="N23" i="1" s="1"/>
  <c r="E22" i="1"/>
  <c r="F22" i="1" s="1"/>
  <c r="G22" i="1" s="1"/>
  <c r="H22" i="1" s="1"/>
  <c r="I22" i="1" s="1"/>
  <c r="J22" i="1" s="1"/>
  <c r="K22" i="1" s="1"/>
  <c r="L22" i="1" s="1"/>
  <c r="M22" i="1" s="1"/>
  <c r="N22" i="1" s="1"/>
  <c r="I21" i="1"/>
  <c r="J21" i="1" s="1"/>
  <c r="K21" i="1" s="1"/>
  <c r="L21" i="1" s="1"/>
  <c r="M21" i="1" s="1"/>
  <c r="N21" i="1" s="1"/>
  <c r="E21" i="1"/>
  <c r="F21" i="1" s="1"/>
  <c r="G21" i="1" s="1"/>
  <c r="H21" i="1" s="1"/>
  <c r="E20" i="1"/>
  <c r="F20" i="1" s="1"/>
  <c r="G20" i="1" s="1"/>
  <c r="H20" i="1" s="1"/>
  <c r="I20" i="1" s="1"/>
  <c r="J20" i="1" s="1"/>
  <c r="K20" i="1" s="1"/>
  <c r="L20" i="1" s="1"/>
  <c r="M20" i="1" s="1"/>
  <c r="N20" i="1" s="1"/>
  <c r="E19" i="1"/>
  <c r="F19" i="1" s="1"/>
  <c r="G19" i="1" s="1"/>
  <c r="H19" i="1" s="1"/>
  <c r="I19" i="1" s="1"/>
  <c r="J19" i="1" s="1"/>
  <c r="K19" i="1" s="1"/>
  <c r="L19" i="1" s="1"/>
  <c r="M19" i="1" s="1"/>
  <c r="N19" i="1" s="1"/>
  <c r="G18" i="1"/>
  <c r="H18" i="1" s="1"/>
  <c r="I18" i="1" s="1"/>
  <c r="J18" i="1" s="1"/>
  <c r="K18" i="1" s="1"/>
  <c r="L18" i="1" s="1"/>
  <c r="M18" i="1" s="1"/>
  <c r="N18" i="1" s="1"/>
  <c r="E18" i="1"/>
  <c r="F18" i="1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E16" i="1"/>
  <c r="F16" i="1" s="1"/>
  <c r="G16" i="1" s="1"/>
  <c r="H16" i="1" s="1"/>
  <c r="I16" i="1" s="1"/>
  <c r="J16" i="1" s="1"/>
  <c r="K16" i="1" s="1"/>
  <c r="L16" i="1" s="1"/>
  <c r="M16" i="1" s="1"/>
  <c r="N16" i="1" s="1"/>
  <c r="E15" i="1"/>
  <c r="F15" i="1" s="1"/>
  <c r="G15" i="1" s="1"/>
  <c r="H15" i="1" s="1"/>
  <c r="I15" i="1" s="1"/>
  <c r="J15" i="1" s="1"/>
  <c r="K15" i="1" s="1"/>
  <c r="L15" i="1" s="1"/>
  <c r="M15" i="1" s="1"/>
  <c r="N15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E13" i="1"/>
  <c r="F13" i="1" s="1"/>
  <c r="G13" i="1" s="1"/>
  <c r="H13" i="1" s="1"/>
  <c r="I13" i="1" s="1"/>
  <c r="J13" i="1" s="1"/>
  <c r="K13" i="1" s="1"/>
  <c r="L13" i="1" s="1"/>
  <c r="M13" i="1" s="1"/>
  <c r="N13" i="1" s="1"/>
  <c r="E12" i="1"/>
  <c r="F12" i="1" s="1"/>
  <c r="G12" i="1" s="1"/>
  <c r="H12" i="1" s="1"/>
  <c r="I12" i="1" s="1"/>
  <c r="J12" i="1" s="1"/>
  <c r="K12" i="1" s="1"/>
  <c r="L12" i="1" s="1"/>
  <c r="M12" i="1" s="1"/>
  <c r="N12" i="1" s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7" i="1"/>
  <c r="D26" i="1"/>
  <c r="D25" i="1"/>
  <c r="D24" i="1"/>
  <c r="D23" i="1"/>
  <c r="D22" i="1"/>
  <c r="D21" i="1"/>
  <c r="D20" i="1"/>
  <c r="D19" i="1"/>
  <c r="D18" i="1"/>
  <c r="D17" i="1"/>
  <c r="D16" i="1"/>
  <c r="D14" i="1"/>
  <c r="D15" i="1"/>
  <c r="D13" i="1"/>
  <c r="D12" i="1"/>
  <c r="O11" i="1"/>
  <c r="E11" i="1"/>
  <c r="F11" i="1" s="1"/>
  <c r="G11" i="1" s="1"/>
  <c r="H11" i="1" s="1"/>
  <c r="I11" i="1" s="1"/>
  <c r="J11" i="1" s="1"/>
  <c r="K11" i="1" s="1"/>
  <c r="L11" i="1" s="1"/>
  <c r="M11" i="1" s="1"/>
  <c r="N11" i="1" s="1"/>
  <c r="D1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O21" i="3" l="1"/>
  <c r="O25" i="3"/>
  <c r="E31" i="3"/>
  <c r="F31" i="3" s="1"/>
  <c r="G31" i="3" s="1"/>
  <c r="H31" i="3" s="1"/>
  <c r="I31" i="3" s="1"/>
  <c r="J31" i="3" s="1"/>
  <c r="K31" i="3" s="1"/>
  <c r="L31" i="3" s="1"/>
  <c r="M31" i="3" s="1"/>
  <c r="N31" i="3" s="1"/>
  <c r="O31" i="3"/>
  <c r="G11" i="3"/>
  <c r="H11" i="3" s="1"/>
  <c r="I11" i="3" s="1"/>
  <c r="J11" i="3" s="1"/>
  <c r="K11" i="3" s="1"/>
  <c r="L11" i="3" s="1"/>
  <c r="M11" i="3" s="1"/>
  <c r="N11" i="3" s="1"/>
  <c r="O13" i="3"/>
  <c r="D14" i="3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5" i="3"/>
  <c r="O18" i="3"/>
  <c r="O29" i="3"/>
  <c r="O17" i="3"/>
  <c r="D19" i="3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/>
  <c r="O22" i="3"/>
  <c r="O26" i="3"/>
  <c r="O30" i="3"/>
  <c r="O27" i="3"/>
  <c r="O12" i="3"/>
  <c r="O16" i="3"/>
  <c r="O20" i="3"/>
  <c r="D23" i="3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4" i="3"/>
  <c r="O28" i="3"/>
  <c r="O15" i="2"/>
  <c r="O23" i="2"/>
  <c r="D12" i="2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D16" i="2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D20" i="2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D24" i="2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D28" i="2"/>
  <c r="E28" i="2" s="1"/>
  <c r="F28" i="2" s="1"/>
  <c r="G28" i="2" s="1"/>
  <c r="H28" i="2" s="1"/>
  <c r="I28" i="2" s="1"/>
  <c r="J28" i="2" s="1"/>
  <c r="K28" i="2" s="1"/>
  <c r="L28" i="2" s="1"/>
  <c r="M28" i="2" s="1"/>
  <c r="N28" i="2" s="1"/>
  <c r="O14" i="2"/>
  <c r="O18" i="2"/>
  <c r="O22" i="2"/>
  <c r="O26" i="2"/>
  <c r="O23" i="3" l="1"/>
  <c r="O14" i="3"/>
  <c r="O11" i="3"/>
  <c r="O10" i="3" s="1"/>
  <c r="O24" i="2"/>
  <c r="O28" i="2"/>
  <c r="O12" i="2"/>
  <c r="O20" i="2"/>
  <c r="O16" i="2"/>
  <c r="O11" i="2" l="1"/>
</calcChain>
</file>

<file path=xl/sharedStrings.xml><?xml version="1.0" encoding="utf-8"?>
<sst xmlns="http://schemas.openxmlformats.org/spreadsheetml/2006/main" count="134" uniqueCount="62">
  <si>
    <t xml:space="preserve">PROGRAMA ANUAL DE ADQUISICIONES, ARRENDAMIENTOS </t>
  </si>
  <si>
    <t>Y SERVICIOS DEL SECTOR PUBLICO DEL ESTADO DE COLIMA</t>
  </si>
  <si>
    <t>EJERCICIO 2019</t>
  </si>
  <si>
    <t>CLAVE DE LA DEPENDENCIA : 060000</t>
  </si>
  <si>
    <t>DEPENDENCIA: SECRETARIA DE DESARROLLO RURAL</t>
  </si>
  <si>
    <t>PARTIDA</t>
  </si>
  <si>
    <t>CONCEPTO</t>
  </si>
  <si>
    <t>ENE</t>
  </si>
  <si>
    <t>FEB</t>
  </si>
  <si>
    <t>MZO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</si>
  <si>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</si>
  <si>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</si>
  <si>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</si>
  <si>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</si>
  <si>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</si>
  <si>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</si>
  <si>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</si>
  <si>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</si>
  <si>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</si>
  <si>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</si>
  <si>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Materiales, útiles y equipos menores de oficina</t>
  </si>
  <si>
    <t xml:space="preserve">Materiales y utiles de impresión </t>
  </si>
  <si>
    <t>Materiales y accesorios menores de equipo de cómputo</t>
  </si>
  <si>
    <t>Materiales sanitarios y de limpieza</t>
  </si>
  <si>
    <t>Gastos menores de alimentos</t>
  </si>
  <si>
    <t>Otros productos adquiridos como materia prima</t>
  </si>
  <si>
    <t>Material eléctrico y electrónico</t>
  </si>
  <si>
    <t>Materiales complementarios</t>
  </si>
  <si>
    <t>Plaguicidas, abonos, fertilizantes y otros agroquímicos</t>
  </si>
  <si>
    <t>Combustibles, lubricantes y aditivos</t>
  </si>
  <si>
    <t>Vestuarios y uniformes oficiales</t>
  </si>
  <si>
    <t>Prendas y equipo de seguridad y protección personal</t>
  </si>
  <si>
    <t>Herramientas menores</t>
  </si>
  <si>
    <t>Refacciones y accesorios menores de edificios</t>
  </si>
  <si>
    <t>Refacciones y accesorios menores de mobiliario y equipo de administración, educación yrecreativo</t>
  </si>
  <si>
    <t>Refacciones menores de equipo de cómputo y tecnologías de la informaciónRefacciones y accesorios menores de equipo de transporte</t>
  </si>
  <si>
    <t>MATERIALES Y SUMINISTROS</t>
  </si>
  <si>
    <t>SERVICIOS GENERALES</t>
  </si>
  <si>
    <t>Servcio de energía eléctrica</t>
  </si>
  <si>
    <t>Servicio de agua potable, drenaje y alcantarillado</t>
  </si>
  <si>
    <t>Telefonía tradicional</t>
  </si>
  <si>
    <t>Servicio de mensajeria y paquetería</t>
  </si>
  <si>
    <t>Arrendamiento de edificios y locales</t>
  </si>
  <si>
    <t>Seguros y fianzas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</si>
  <si>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</si>
  <si>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</si>
  <si>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Reparación, mantenimiento y conservación de vehículos y equipo de transporte</t>
  </si>
  <si>
    <t xml:space="preserve">Instalación, reparación y mantenimiento de maquinaria, otros equipos y herramientas </t>
  </si>
  <si>
    <t>Servicio de lavandería, limpieza e higiene</t>
  </si>
  <si>
    <t xml:space="preserve">Servicios de jardinería y fumigación </t>
  </si>
  <si>
    <t>Pasajes Aéreos</t>
  </si>
  <si>
    <t>Pasajes Terrestres</t>
  </si>
  <si>
    <t>Viáticos nacionales</t>
  </si>
  <si>
    <t>Viáticos en el extranjero</t>
  </si>
  <si>
    <t>Equipo de cómputo</t>
  </si>
  <si>
    <t>Congresos, cursos y eventos</t>
  </si>
  <si>
    <t>Servicios d defunción y gastos funerales</t>
  </si>
  <si>
    <t>Impuestos, derechos y cuotas</t>
  </si>
  <si>
    <t>Promoción y desarrollo</t>
  </si>
  <si>
    <t>Gastos complementarios para servicios generales</t>
  </si>
  <si>
    <t>BIENES MUEBLES, INMUEBLES E INTANGIBLES</t>
  </si>
  <si>
    <t>Refacciones y accesorios menores de equipo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</si>
</sst>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43" fontId="2" fillId="0" borderId="0" xfId="0" applyNumberFormat="1" applyFont="1"/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3"/>
  <sheetViews>
    <sheetView tabSelected="1" workbookViewId="0">
      <selection activeCell="F16" sqref="F16"/>
    </sheetView>
  </sheetViews>
  <sheetFormatPr baseColWidth="10" defaultRowHeight="15" x14ac:dyDescent="0.25"/>
  <cols>
    <col min="2" max="2" width="45.7109375" customWidth="1"/>
    <col min="15" max="15" width="15.7109375" customWidth="1"/>
  </cols>
  <sheetData>
    <row r="3" spans="1:15" x14ac:dyDescent="0.25">
      <c r="A3" s="3" t="s">
        <v>0</v>
      </c>
      <c r="B3" s="3"/>
      <c r="C3" s="3"/>
      <c r="D3" s="3"/>
      <c r="E3" s="3"/>
    </row>
    <row r="4" spans="1:15" x14ac:dyDescent="0.25">
      <c r="A4" s="3" t="s">
        <v>1</v>
      </c>
      <c r="B4" s="3"/>
      <c r="C4" s="3"/>
      <c r="D4" s="3"/>
      <c r="E4" s="3"/>
    </row>
    <row r="5" spans="1:15" x14ac:dyDescent="0.25">
      <c r="A5" s="3" t="s">
        <v>2</v>
      </c>
      <c r="B5" s="3"/>
      <c r="C5" s="3"/>
      <c r="D5" s="3"/>
      <c r="E5" s="3"/>
    </row>
    <row r="6" spans="1:15" x14ac:dyDescent="0.25">
      <c r="A6" s="3" t="s">
        <v>3</v>
      </c>
      <c r="B6" s="3"/>
      <c r="C6" s="3"/>
      <c r="D6" s="3"/>
      <c r="E6" s="3"/>
    </row>
    <row r="7" spans="1:15" x14ac:dyDescent="0.25">
      <c r="A7" s="3" t="s">
        <v>4</v>
      </c>
      <c r="B7" s="3"/>
      <c r="C7" s="3"/>
      <c r="D7" s="3"/>
      <c r="E7" s="3"/>
    </row>
    <row r="9" spans="1:15" x14ac:dyDescent="0.25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</row>
    <row r="10" spans="1:15" x14ac:dyDescent="0.25">
      <c r="A10" s="3">
        <v>20000</v>
      </c>
      <c r="B10" s="3" t="s">
        <v>36</v>
      </c>
      <c r="O10" s="6">
        <f>O11+O12+O13+O14+O15+O16+O17+O18+O19+O20+O21+O22+O23+O24+O25+O26+O27</f>
        <v>1631643</v>
      </c>
    </row>
    <row r="11" spans="1:15" ht="15" customHeight="1" x14ac:dyDescent="0.25">
      <c r="A11">
        <v>21101</v>
      </c>
      <c r="B11" s="5" t="s">
        <v>20</v>
      </c>
      <c r="C11" s="1">
        <f>95000/12</f>
        <v>7916.666666666667</v>
      </c>
      <c r="D11" s="2">
        <f>C11</f>
        <v>7916.666666666667</v>
      </c>
      <c r="E11" s="2">
        <f t="shared" ref="E11:N11" si="0">D11</f>
        <v>7916.666666666667</v>
      </c>
      <c r="F11" s="2">
        <f t="shared" si="0"/>
        <v>7916.666666666667</v>
      </c>
      <c r="G11" s="2">
        <f t="shared" si="0"/>
        <v>7916.666666666667</v>
      </c>
      <c r="H11" s="2">
        <f t="shared" si="0"/>
        <v>7916.666666666667</v>
      </c>
      <c r="I11" s="2">
        <f t="shared" si="0"/>
        <v>7916.666666666667</v>
      </c>
      <c r="J11" s="2">
        <f t="shared" si="0"/>
        <v>7916.666666666667</v>
      </c>
      <c r="K11" s="2">
        <f t="shared" si="0"/>
        <v>7916.666666666667</v>
      </c>
      <c r="L11" s="2">
        <f t="shared" si="0"/>
        <v>7916.666666666667</v>
      </c>
      <c r="M11" s="2">
        <f t="shared" si="0"/>
        <v>7916.666666666667</v>
      </c>
      <c r="N11" s="2">
        <f t="shared" si="0"/>
        <v>7916.666666666667</v>
      </c>
      <c r="O11" s="2">
        <f>SUM(C11:N11)</f>
        <v>95000.000000000015</v>
      </c>
    </row>
    <row r="12" spans="1:15" x14ac:dyDescent="0.25">
      <c r="A12">
        <v>21201</v>
      </c>
      <c r="B12" s="5" t="s">
        <v>21</v>
      </c>
      <c r="C12" s="1">
        <f>45000/12</f>
        <v>3750</v>
      </c>
      <c r="D12" s="2">
        <f>C12</f>
        <v>3750</v>
      </c>
      <c r="E12" s="2">
        <f t="shared" ref="E12:N12" si="1">D12</f>
        <v>3750</v>
      </c>
      <c r="F12" s="2">
        <f t="shared" si="1"/>
        <v>3750</v>
      </c>
      <c r="G12" s="2">
        <f t="shared" si="1"/>
        <v>3750</v>
      </c>
      <c r="H12" s="2">
        <f t="shared" si="1"/>
        <v>3750</v>
      </c>
      <c r="I12" s="2">
        <f t="shared" si="1"/>
        <v>3750</v>
      </c>
      <c r="J12" s="2">
        <f t="shared" si="1"/>
        <v>3750</v>
      </c>
      <c r="K12" s="2">
        <f t="shared" si="1"/>
        <v>3750</v>
      </c>
      <c r="L12" s="2">
        <f t="shared" si="1"/>
        <v>3750</v>
      </c>
      <c r="M12" s="2">
        <f t="shared" si="1"/>
        <v>3750</v>
      </c>
      <c r="N12" s="2">
        <f t="shared" si="1"/>
        <v>3750</v>
      </c>
      <c r="O12" s="2">
        <f t="shared" ref="O12:O27" si="2">SUM(C12:N12)</f>
        <v>45000</v>
      </c>
    </row>
    <row r="13" spans="1:15" ht="30" x14ac:dyDescent="0.25">
      <c r="A13">
        <v>21401</v>
      </c>
      <c r="B13" s="5" t="s">
        <v>22</v>
      </c>
      <c r="C13" s="1">
        <f>40000/12</f>
        <v>3333.3333333333335</v>
      </c>
      <c r="D13" s="2">
        <f>C13</f>
        <v>3333.3333333333335</v>
      </c>
      <c r="E13" s="2">
        <f t="shared" ref="E13:N13" si="3">D13</f>
        <v>3333.3333333333335</v>
      </c>
      <c r="F13" s="2">
        <f t="shared" si="3"/>
        <v>3333.3333333333335</v>
      </c>
      <c r="G13" s="2">
        <f t="shared" si="3"/>
        <v>3333.3333333333335</v>
      </c>
      <c r="H13" s="2">
        <f t="shared" si="3"/>
        <v>3333.3333333333335</v>
      </c>
      <c r="I13" s="2">
        <f t="shared" si="3"/>
        <v>3333.3333333333335</v>
      </c>
      <c r="J13" s="2">
        <f t="shared" si="3"/>
        <v>3333.3333333333335</v>
      </c>
      <c r="K13" s="2">
        <f t="shared" si="3"/>
        <v>3333.3333333333335</v>
      </c>
      <c r="L13" s="2">
        <f t="shared" si="3"/>
        <v>3333.3333333333335</v>
      </c>
      <c r="M13" s="2">
        <f t="shared" si="3"/>
        <v>3333.3333333333335</v>
      </c>
      <c r="N13" s="2">
        <f t="shared" si="3"/>
        <v>3333.3333333333335</v>
      </c>
      <c r="O13" s="2">
        <f t="shared" si="2"/>
        <v>40000</v>
      </c>
    </row>
    <row r="14" spans="1:15" x14ac:dyDescent="0.25">
      <c r="A14">
        <v>21601</v>
      </c>
      <c r="B14" s="5" t="s">
        <v>23</v>
      </c>
      <c r="C14" s="1">
        <f>48000/12</f>
        <v>4000</v>
      </c>
      <c r="D14" s="2">
        <f>C14</f>
        <v>4000</v>
      </c>
      <c r="E14" s="2">
        <f t="shared" ref="E14:N14" si="4">D14</f>
        <v>4000</v>
      </c>
      <c r="F14" s="2">
        <f t="shared" si="4"/>
        <v>4000</v>
      </c>
      <c r="G14" s="2">
        <f t="shared" si="4"/>
        <v>4000</v>
      </c>
      <c r="H14" s="2">
        <f t="shared" si="4"/>
        <v>4000</v>
      </c>
      <c r="I14" s="2">
        <f t="shared" si="4"/>
        <v>4000</v>
      </c>
      <c r="J14" s="2">
        <f t="shared" si="4"/>
        <v>4000</v>
      </c>
      <c r="K14" s="2">
        <f t="shared" si="4"/>
        <v>4000</v>
      </c>
      <c r="L14" s="2">
        <f t="shared" si="4"/>
        <v>4000</v>
      </c>
      <c r="M14" s="2">
        <f t="shared" si="4"/>
        <v>4000</v>
      </c>
      <c r="N14" s="2">
        <f t="shared" si="4"/>
        <v>4000</v>
      </c>
      <c r="O14" s="2">
        <f t="shared" si="2"/>
        <v>48000</v>
      </c>
    </row>
    <row r="15" spans="1:15" x14ac:dyDescent="0.25">
      <c r="A15">
        <v>22106</v>
      </c>
      <c r="B15" s="5" t="s">
        <v>24</v>
      </c>
      <c r="C15" s="1">
        <f>24000/12</f>
        <v>2000</v>
      </c>
      <c r="D15" s="2">
        <f>C15</f>
        <v>2000</v>
      </c>
      <c r="E15" s="2">
        <f t="shared" ref="E15:N15" si="5">D15</f>
        <v>2000</v>
      </c>
      <c r="F15" s="2">
        <f t="shared" si="5"/>
        <v>2000</v>
      </c>
      <c r="G15" s="2">
        <f t="shared" si="5"/>
        <v>2000</v>
      </c>
      <c r="H15" s="2">
        <f t="shared" si="5"/>
        <v>2000</v>
      </c>
      <c r="I15" s="2">
        <f t="shared" si="5"/>
        <v>2000</v>
      </c>
      <c r="J15" s="2">
        <f t="shared" si="5"/>
        <v>2000</v>
      </c>
      <c r="K15" s="2">
        <f t="shared" si="5"/>
        <v>2000</v>
      </c>
      <c r="L15" s="2">
        <f t="shared" si="5"/>
        <v>2000</v>
      </c>
      <c r="M15" s="2">
        <f t="shared" si="5"/>
        <v>2000</v>
      </c>
      <c r="N15" s="2">
        <f t="shared" si="5"/>
        <v>2000</v>
      </c>
      <c r="O15" s="2">
        <f t="shared" si="2"/>
        <v>24000</v>
      </c>
    </row>
    <row r="16" spans="1:15" x14ac:dyDescent="0.25">
      <c r="A16">
        <v>23901</v>
      </c>
      <c r="B16" s="5" t="s">
        <v>25</v>
      </c>
      <c r="C16" s="1">
        <f>10000/12</f>
        <v>833.33333333333337</v>
      </c>
      <c r="D16" s="2">
        <f>C16</f>
        <v>833.33333333333337</v>
      </c>
      <c r="E16" s="2">
        <f t="shared" ref="E16:N16" si="6">D16</f>
        <v>833.33333333333337</v>
      </c>
      <c r="F16" s="2">
        <f t="shared" si="6"/>
        <v>833.33333333333337</v>
      </c>
      <c r="G16" s="2">
        <f t="shared" si="6"/>
        <v>833.33333333333337</v>
      </c>
      <c r="H16" s="2">
        <f t="shared" si="6"/>
        <v>833.33333333333337</v>
      </c>
      <c r="I16" s="2">
        <f t="shared" si="6"/>
        <v>833.33333333333337</v>
      </c>
      <c r="J16" s="2">
        <f t="shared" si="6"/>
        <v>833.33333333333337</v>
      </c>
      <c r="K16" s="2">
        <f t="shared" si="6"/>
        <v>833.33333333333337</v>
      </c>
      <c r="L16" s="2">
        <f t="shared" si="6"/>
        <v>833.33333333333337</v>
      </c>
      <c r="M16" s="2">
        <f t="shared" si="6"/>
        <v>833.33333333333337</v>
      </c>
      <c r="N16" s="2">
        <f t="shared" si="6"/>
        <v>833.33333333333337</v>
      </c>
      <c r="O16" s="2">
        <f t="shared" si="2"/>
        <v>10000</v>
      </c>
    </row>
    <row r="17" spans="1:15" x14ac:dyDescent="0.25">
      <c r="A17">
        <v>24601</v>
      </c>
      <c r="B17" s="5" t="s">
        <v>26</v>
      </c>
      <c r="C17" s="1">
        <f>5000/12</f>
        <v>416.66666666666669</v>
      </c>
      <c r="D17" s="2">
        <f>C17</f>
        <v>416.66666666666669</v>
      </c>
      <c r="E17" s="2">
        <f t="shared" ref="E17:N17" si="7">D17</f>
        <v>416.66666666666669</v>
      </c>
      <c r="F17" s="2">
        <f t="shared" si="7"/>
        <v>416.66666666666669</v>
      </c>
      <c r="G17" s="2">
        <f t="shared" si="7"/>
        <v>416.66666666666669</v>
      </c>
      <c r="H17" s="2">
        <f t="shared" si="7"/>
        <v>416.66666666666669</v>
      </c>
      <c r="I17" s="2">
        <f t="shared" si="7"/>
        <v>416.66666666666669</v>
      </c>
      <c r="J17" s="2">
        <f t="shared" si="7"/>
        <v>416.66666666666669</v>
      </c>
      <c r="K17" s="2">
        <f t="shared" si="7"/>
        <v>416.66666666666669</v>
      </c>
      <c r="L17" s="2">
        <f t="shared" si="7"/>
        <v>416.66666666666669</v>
      </c>
      <c r="M17" s="2">
        <f t="shared" si="7"/>
        <v>416.66666666666669</v>
      </c>
      <c r="N17" s="2">
        <f t="shared" si="7"/>
        <v>416.66666666666669</v>
      </c>
      <c r="O17" s="2">
        <f t="shared" si="2"/>
        <v>5000</v>
      </c>
    </row>
    <row r="18" spans="1:15" x14ac:dyDescent="0.25">
      <c r="A18">
        <v>24801</v>
      </c>
      <c r="B18" s="5" t="s">
        <v>27</v>
      </c>
      <c r="C18" s="1">
        <f>8000/12</f>
        <v>666.66666666666663</v>
      </c>
      <c r="D18" s="2">
        <f t="shared" ref="D18:N27" si="8">C18</f>
        <v>666.66666666666663</v>
      </c>
      <c r="E18" s="2">
        <f t="shared" si="8"/>
        <v>666.66666666666663</v>
      </c>
      <c r="F18" s="2">
        <f t="shared" si="8"/>
        <v>666.66666666666663</v>
      </c>
      <c r="G18" s="2">
        <f t="shared" si="8"/>
        <v>666.66666666666663</v>
      </c>
      <c r="H18" s="2">
        <f t="shared" si="8"/>
        <v>666.66666666666663</v>
      </c>
      <c r="I18" s="2">
        <f t="shared" si="8"/>
        <v>666.66666666666663</v>
      </c>
      <c r="J18" s="2">
        <f t="shared" si="8"/>
        <v>666.66666666666663</v>
      </c>
      <c r="K18" s="2">
        <f t="shared" si="8"/>
        <v>666.66666666666663</v>
      </c>
      <c r="L18" s="2">
        <f t="shared" si="8"/>
        <v>666.66666666666663</v>
      </c>
      <c r="M18" s="2">
        <f t="shared" si="8"/>
        <v>666.66666666666663</v>
      </c>
      <c r="N18" s="2">
        <f t="shared" si="8"/>
        <v>666.66666666666663</v>
      </c>
      <c r="O18" s="2">
        <f t="shared" si="2"/>
        <v>8000.0000000000009</v>
      </c>
    </row>
    <row r="19" spans="1:15" ht="30" x14ac:dyDescent="0.25">
      <c r="A19">
        <v>25201</v>
      </c>
      <c r="B19" s="5" t="s">
        <v>28</v>
      </c>
      <c r="C19" s="1">
        <f>5000/12</f>
        <v>416.66666666666669</v>
      </c>
      <c r="D19" s="2">
        <f t="shared" si="8"/>
        <v>416.66666666666669</v>
      </c>
      <c r="E19" s="2">
        <f t="shared" si="8"/>
        <v>416.66666666666669</v>
      </c>
      <c r="F19" s="2">
        <f t="shared" si="8"/>
        <v>416.66666666666669</v>
      </c>
      <c r="G19" s="2">
        <f t="shared" si="8"/>
        <v>416.66666666666669</v>
      </c>
      <c r="H19" s="2">
        <f t="shared" si="8"/>
        <v>416.66666666666669</v>
      </c>
      <c r="I19" s="2">
        <f t="shared" si="8"/>
        <v>416.66666666666669</v>
      </c>
      <c r="J19" s="2">
        <f t="shared" si="8"/>
        <v>416.66666666666669</v>
      </c>
      <c r="K19" s="2">
        <f t="shared" si="8"/>
        <v>416.66666666666669</v>
      </c>
      <c r="L19" s="2">
        <f t="shared" si="8"/>
        <v>416.66666666666669</v>
      </c>
      <c r="M19" s="2">
        <f t="shared" si="8"/>
        <v>416.66666666666669</v>
      </c>
      <c r="N19" s="2">
        <f t="shared" si="8"/>
        <v>416.66666666666669</v>
      </c>
      <c r="O19" s="2">
        <f t="shared" si="2"/>
        <v>5000</v>
      </c>
    </row>
    <row r="20" spans="1:15" x14ac:dyDescent="0.25">
      <c r="A20">
        <v>26101</v>
      </c>
      <c r="B20" s="5" t="s">
        <v>29</v>
      </c>
      <c r="C20" s="1">
        <f>700000/12</f>
        <v>58333.333333333336</v>
      </c>
      <c r="D20" s="2">
        <f t="shared" si="8"/>
        <v>58333.333333333336</v>
      </c>
      <c r="E20" s="2">
        <f t="shared" si="8"/>
        <v>58333.333333333336</v>
      </c>
      <c r="F20" s="2">
        <f t="shared" si="8"/>
        <v>58333.333333333336</v>
      </c>
      <c r="G20" s="2">
        <f t="shared" si="8"/>
        <v>58333.333333333336</v>
      </c>
      <c r="H20" s="2">
        <f t="shared" si="8"/>
        <v>58333.333333333336</v>
      </c>
      <c r="I20" s="2">
        <f t="shared" si="8"/>
        <v>58333.333333333336</v>
      </c>
      <c r="J20" s="2">
        <f t="shared" si="8"/>
        <v>58333.333333333336</v>
      </c>
      <c r="K20" s="2">
        <f t="shared" si="8"/>
        <v>58333.333333333336</v>
      </c>
      <c r="L20" s="2">
        <f t="shared" si="8"/>
        <v>58333.333333333336</v>
      </c>
      <c r="M20" s="2">
        <f t="shared" si="8"/>
        <v>58333.333333333336</v>
      </c>
      <c r="N20" s="2">
        <f t="shared" si="8"/>
        <v>58333.333333333336</v>
      </c>
      <c r="O20" s="2">
        <f t="shared" si="2"/>
        <v>700000.00000000012</v>
      </c>
    </row>
    <row r="21" spans="1:15" x14ac:dyDescent="0.25">
      <c r="A21">
        <v>27102</v>
      </c>
      <c r="B21" s="5" t="s">
        <v>30</v>
      </c>
      <c r="C21" s="1">
        <f>10000/12</f>
        <v>833.33333333333337</v>
      </c>
      <c r="D21" s="2">
        <f t="shared" si="8"/>
        <v>833.33333333333337</v>
      </c>
      <c r="E21" s="2">
        <f t="shared" si="8"/>
        <v>833.33333333333337</v>
      </c>
      <c r="F21" s="2">
        <f t="shared" si="8"/>
        <v>833.33333333333337</v>
      </c>
      <c r="G21" s="2">
        <f t="shared" si="8"/>
        <v>833.33333333333337</v>
      </c>
      <c r="H21" s="2">
        <f t="shared" si="8"/>
        <v>833.33333333333337</v>
      </c>
      <c r="I21" s="2">
        <f t="shared" si="8"/>
        <v>833.33333333333337</v>
      </c>
      <c r="J21" s="2">
        <f t="shared" si="8"/>
        <v>833.33333333333337</v>
      </c>
      <c r="K21" s="2">
        <f t="shared" si="8"/>
        <v>833.33333333333337</v>
      </c>
      <c r="L21" s="2">
        <f t="shared" si="8"/>
        <v>833.33333333333337</v>
      </c>
      <c r="M21" s="2">
        <f t="shared" si="8"/>
        <v>833.33333333333337</v>
      </c>
      <c r="N21" s="2">
        <f t="shared" si="8"/>
        <v>833.33333333333337</v>
      </c>
      <c r="O21" s="2">
        <f t="shared" si="2"/>
        <v>10000</v>
      </c>
    </row>
    <row r="22" spans="1:15" ht="30" x14ac:dyDescent="0.25">
      <c r="A22">
        <v>27201</v>
      </c>
      <c r="B22" s="5" t="s">
        <v>31</v>
      </c>
      <c r="C22" s="1">
        <f>10000/12</f>
        <v>833.33333333333337</v>
      </c>
      <c r="D22" s="2">
        <f t="shared" si="8"/>
        <v>833.33333333333337</v>
      </c>
      <c r="E22" s="2">
        <f t="shared" si="8"/>
        <v>833.33333333333337</v>
      </c>
      <c r="F22" s="2">
        <f t="shared" si="8"/>
        <v>833.33333333333337</v>
      </c>
      <c r="G22" s="2">
        <f t="shared" si="8"/>
        <v>833.33333333333337</v>
      </c>
      <c r="H22" s="2">
        <f t="shared" si="8"/>
        <v>833.33333333333337</v>
      </c>
      <c r="I22" s="2">
        <f t="shared" si="8"/>
        <v>833.33333333333337</v>
      </c>
      <c r="J22" s="2">
        <f t="shared" si="8"/>
        <v>833.33333333333337</v>
      </c>
      <c r="K22" s="2">
        <f t="shared" si="8"/>
        <v>833.33333333333337</v>
      </c>
      <c r="L22" s="2">
        <f t="shared" si="8"/>
        <v>833.33333333333337</v>
      </c>
      <c r="M22" s="2">
        <f t="shared" si="8"/>
        <v>833.33333333333337</v>
      </c>
      <c r="N22" s="2">
        <f t="shared" si="8"/>
        <v>833.33333333333337</v>
      </c>
      <c r="O22" s="2">
        <f t="shared" si="2"/>
        <v>10000</v>
      </c>
    </row>
    <row r="23" spans="1:15" x14ac:dyDescent="0.25">
      <c r="A23">
        <v>29101</v>
      </c>
      <c r="B23" s="5" t="s">
        <v>32</v>
      </c>
      <c r="C23" s="1">
        <f>12500/12</f>
        <v>1041.6666666666667</v>
      </c>
      <c r="D23" s="2">
        <f t="shared" si="8"/>
        <v>1041.6666666666667</v>
      </c>
      <c r="E23" s="2">
        <f t="shared" si="8"/>
        <v>1041.6666666666667</v>
      </c>
      <c r="F23" s="2">
        <f t="shared" si="8"/>
        <v>1041.6666666666667</v>
      </c>
      <c r="G23" s="2">
        <f t="shared" si="8"/>
        <v>1041.6666666666667</v>
      </c>
      <c r="H23" s="2">
        <f t="shared" si="8"/>
        <v>1041.6666666666667</v>
      </c>
      <c r="I23" s="2">
        <f t="shared" si="8"/>
        <v>1041.6666666666667</v>
      </c>
      <c r="J23" s="2">
        <f t="shared" si="8"/>
        <v>1041.6666666666667</v>
      </c>
      <c r="K23" s="2">
        <f t="shared" si="8"/>
        <v>1041.6666666666667</v>
      </c>
      <c r="L23" s="2">
        <f t="shared" si="8"/>
        <v>1041.6666666666667</v>
      </c>
      <c r="M23" s="2">
        <f t="shared" si="8"/>
        <v>1041.6666666666667</v>
      </c>
      <c r="N23" s="2">
        <f t="shared" si="8"/>
        <v>1041.6666666666667</v>
      </c>
      <c r="O23" s="2">
        <f t="shared" si="2"/>
        <v>12499.999999999998</v>
      </c>
    </row>
    <row r="24" spans="1:15" x14ac:dyDescent="0.25">
      <c r="A24">
        <v>29201</v>
      </c>
      <c r="B24" s="5" t="s">
        <v>33</v>
      </c>
      <c r="C24" s="1">
        <f>10000/12</f>
        <v>833.33333333333337</v>
      </c>
      <c r="D24" s="2">
        <f t="shared" si="8"/>
        <v>833.33333333333337</v>
      </c>
      <c r="E24" s="2">
        <f t="shared" si="8"/>
        <v>833.33333333333337</v>
      </c>
      <c r="F24" s="2">
        <f t="shared" si="8"/>
        <v>833.33333333333337</v>
      </c>
      <c r="G24" s="2">
        <f t="shared" si="8"/>
        <v>833.33333333333337</v>
      </c>
      <c r="H24" s="2">
        <f t="shared" si="8"/>
        <v>833.33333333333337</v>
      </c>
      <c r="I24" s="2">
        <f t="shared" si="8"/>
        <v>833.33333333333337</v>
      </c>
      <c r="J24" s="2">
        <f t="shared" si="8"/>
        <v>833.33333333333337</v>
      </c>
      <c r="K24" s="2">
        <f t="shared" si="8"/>
        <v>833.33333333333337</v>
      </c>
      <c r="L24" s="2">
        <f t="shared" si="8"/>
        <v>833.33333333333337</v>
      </c>
      <c r="M24" s="2">
        <f t="shared" si="8"/>
        <v>833.33333333333337</v>
      </c>
      <c r="N24" s="2">
        <f t="shared" si="8"/>
        <v>833.33333333333337</v>
      </c>
      <c r="O24" s="2">
        <f t="shared" si="2"/>
        <v>10000</v>
      </c>
    </row>
    <row r="25" spans="1:15" ht="30" x14ac:dyDescent="0.25">
      <c r="A25">
        <v>29301</v>
      </c>
      <c r="B25" s="5" t="s">
        <v>34</v>
      </c>
      <c r="C25" s="1">
        <f>7500/12</f>
        <v>625</v>
      </c>
      <c r="D25" s="2">
        <f t="shared" si="8"/>
        <v>625</v>
      </c>
      <c r="E25" s="2">
        <f t="shared" si="8"/>
        <v>625</v>
      </c>
      <c r="F25" s="2">
        <f t="shared" si="8"/>
        <v>625</v>
      </c>
      <c r="G25" s="2">
        <f t="shared" si="8"/>
        <v>625</v>
      </c>
      <c r="H25" s="2">
        <f t="shared" si="8"/>
        <v>625</v>
      </c>
      <c r="I25" s="2">
        <f t="shared" si="8"/>
        <v>625</v>
      </c>
      <c r="J25" s="2">
        <f t="shared" si="8"/>
        <v>625</v>
      </c>
      <c r="K25" s="2">
        <f t="shared" si="8"/>
        <v>625</v>
      </c>
      <c r="L25" s="2">
        <f t="shared" si="8"/>
        <v>625</v>
      </c>
      <c r="M25" s="2">
        <f t="shared" si="8"/>
        <v>625</v>
      </c>
      <c r="N25" s="2">
        <f t="shared" si="8"/>
        <v>625</v>
      </c>
      <c r="O25" s="2">
        <f t="shared" si="2"/>
        <v>7500</v>
      </c>
    </row>
    <row r="26" spans="1:15" ht="45" x14ac:dyDescent="0.25">
      <c r="A26">
        <v>29401</v>
      </c>
      <c r="B26" s="5" t="s">
        <v>35</v>
      </c>
      <c r="C26" s="1">
        <f>12500/12</f>
        <v>1041.6666666666667</v>
      </c>
      <c r="D26" s="2">
        <f t="shared" si="8"/>
        <v>1041.6666666666667</v>
      </c>
      <c r="E26" s="2">
        <f t="shared" si="8"/>
        <v>1041.6666666666667</v>
      </c>
      <c r="F26" s="2">
        <f t="shared" si="8"/>
        <v>1041.6666666666667</v>
      </c>
      <c r="G26" s="2">
        <f t="shared" si="8"/>
        <v>1041.6666666666667</v>
      </c>
      <c r="H26" s="2">
        <f t="shared" si="8"/>
        <v>1041.6666666666667</v>
      </c>
      <c r="I26" s="2">
        <f t="shared" si="8"/>
        <v>1041.6666666666667</v>
      </c>
      <c r="J26" s="2">
        <f t="shared" si="8"/>
        <v>1041.6666666666667</v>
      </c>
      <c r="K26" s="2">
        <f t="shared" si="8"/>
        <v>1041.6666666666667</v>
      </c>
      <c r="L26" s="2">
        <f t="shared" si="8"/>
        <v>1041.6666666666667</v>
      </c>
      <c r="M26" s="2">
        <f t="shared" si="8"/>
        <v>1041.6666666666667</v>
      </c>
      <c r="N26" s="2">
        <f t="shared" si="8"/>
        <v>1041.6666666666667</v>
      </c>
      <c r="O26" s="2">
        <f t="shared" si="2"/>
        <v>12499.999999999998</v>
      </c>
    </row>
    <row r="27" spans="1:15" ht="30" x14ac:dyDescent="0.25">
      <c r="A27">
        <v>29601</v>
      </c>
      <c r="B27" s="5" t="s">
        <v>61</v>
      </c>
      <c r="C27" s="1">
        <f>589143/12</f>
        <v>49095.25</v>
      </c>
      <c r="D27" s="2">
        <f t="shared" si="8"/>
        <v>49095.25</v>
      </c>
      <c r="E27" s="2">
        <f t="shared" si="8"/>
        <v>49095.25</v>
      </c>
      <c r="F27" s="2">
        <f t="shared" si="8"/>
        <v>49095.25</v>
      </c>
      <c r="G27" s="2">
        <f t="shared" si="8"/>
        <v>49095.25</v>
      </c>
      <c r="H27" s="2">
        <f t="shared" si="8"/>
        <v>49095.25</v>
      </c>
      <c r="I27" s="2">
        <f t="shared" si="8"/>
        <v>49095.25</v>
      </c>
      <c r="J27" s="2">
        <f t="shared" si="8"/>
        <v>49095.25</v>
      </c>
      <c r="K27" s="2">
        <f t="shared" si="8"/>
        <v>49095.25</v>
      </c>
      <c r="L27" s="2">
        <f t="shared" si="8"/>
        <v>49095.25</v>
      </c>
      <c r="M27" s="2">
        <f t="shared" si="8"/>
        <v>49095.25</v>
      </c>
      <c r="N27" s="2">
        <f t="shared" si="8"/>
        <v>49095.25</v>
      </c>
      <c r="O27" s="2">
        <f t="shared" si="2"/>
        <v>589143</v>
      </c>
    </row>
    <row r="29" spans="1:15" x14ac:dyDescent="0.25">
      <c r="A29" s="3">
        <v>30000</v>
      </c>
      <c r="B29" s="3" t="s">
        <v>37</v>
      </c>
      <c r="O29" s="6">
        <f>O30+O31+O32+O33+O34+O35+O36+O37+O38+O39+O40+O41+O42+O43+O44+O45+O46+O47+O48+O49+O50</f>
        <v>2420690</v>
      </c>
    </row>
    <row r="30" spans="1:15" x14ac:dyDescent="0.25">
      <c r="A30">
        <v>31101</v>
      </c>
      <c r="B30" s="5" t="s">
        <v>38</v>
      </c>
      <c r="C30" s="1">
        <f>408228/12</f>
        <v>34019</v>
      </c>
      <c r="D30" s="2">
        <f t="shared" ref="D30:N50" si="9">C30</f>
        <v>34019</v>
      </c>
      <c r="E30" s="2">
        <f t="shared" ref="E30:N50" si="10">D30</f>
        <v>34019</v>
      </c>
      <c r="F30" s="2">
        <f t="shared" si="10"/>
        <v>34019</v>
      </c>
      <c r="G30" s="2">
        <f t="shared" si="10"/>
        <v>34019</v>
      </c>
      <c r="H30" s="2">
        <f t="shared" si="10"/>
        <v>34019</v>
      </c>
      <c r="I30" s="2">
        <f t="shared" si="10"/>
        <v>34019</v>
      </c>
      <c r="J30" s="2">
        <f t="shared" si="10"/>
        <v>34019</v>
      </c>
      <c r="K30" s="2">
        <f t="shared" si="10"/>
        <v>34019</v>
      </c>
      <c r="L30" s="2">
        <f t="shared" si="10"/>
        <v>34019</v>
      </c>
      <c r="M30" s="2">
        <f t="shared" si="10"/>
        <v>34019</v>
      </c>
      <c r="N30" s="2">
        <f t="shared" si="10"/>
        <v>34019</v>
      </c>
      <c r="O30" s="2">
        <f t="shared" ref="O30:O50" si="11">SUM(C30:N30)</f>
        <v>408228</v>
      </c>
    </row>
    <row r="31" spans="1:15" x14ac:dyDescent="0.25">
      <c r="A31">
        <v>31301</v>
      </c>
      <c r="B31" s="5" t="s">
        <v>39</v>
      </c>
      <c r="C31" s="1">
        <f>18654/12</f>
        <v>1554.5</v>
      </c>
      <c r="D31" s="2">
        <f t="shared" si="9"/>
        <v>1554.5</v>
      </c>
      <c r="E31" s="2">
        <f t="shared" ref="E31:N50" si="12">D31</f>
        <v>1554.5</v>
      </c>
      <c r="F31" s="2">
        <f t="shared" si="12"/>
        <v>1554.5</v>
      </c>
      <c r="G31" s="2">
        <f t="shared" si="12"/>
        <v>1554.5</v>
      </c>
      <c r="H31" s="2">
        <f t="shared" si="12"/>
        <v>1554.5</v>
      </c>
      <c r="I31" s="2">
        <f t="shared" si="12"/>
        <v>1554.5</v>
      </c>
      <c r="J31" s="2">
        <f t="shared" si="12"/>
        <v>1554.5</v>
      </c>
      <c r="K31" s="2">
        <f t="shared" si="12"/>
        <v>1554.5</v>
      </c>
      <c r="L31" s="2">
        <f t="shared" si="12"/>
        <v>1554.5</v>
      </c>
      <c r="M31" s="2">
        <f t="shared" si="12"/>
        <v>1554.5</v>
      </c>
      <c r="N31" s="2">
        <f t="shared" si="12"/>
        <v>1554.5</v>
      </c>
      <c r="O31" s="2">
        <f t="shared" si="11"/>
        <v>18654</v>
      </c>
    </row>
    <row r="32" spans="1:15" x14ac:dyDescent="0.25">
      <c r="A32">
        <v>31401</v>
      </c>
      <c r="B32" s="5" t="s">
        <v>40</v>
      </c>
      <c r="C32" s="1">
        <f>331319/12</f>
        <v>27609.916666666668</v>
      </c>
      <c r="D32" s="2">
        <f t="shared" si="9"/>
        <v>27609.916666666668</v>
      </c>
      <c r="E32" s="2">
        <f t="shared" ref="E32:N50" si="13">D32</f>
        <v>27609.916666666668</v>
      </c>
      <c r="F32" s="2">
        <f t="shared" si="13"/>
        <v>27609.916666666668</v>
      </c>
      <c r="G32" s="2">
        <f t="shared" si="13"/>
        <v>27609.916666666668</v>
      </c>
      <c r="H32" s="2">
        <f t="shared" si="13"/>
        <v>27609.916666666668</v>
      </c>
      <c r="I32" s="2">
        <f t="shared" si="13"/>
        <v>27609.916666666668</v>
      </c>
      <c r="J32" s="2">
        <f t="shared" si="13"/>
        <v>27609.916666666668</v>
      </c>
      <c r="K32" s="2">
        <f t="shared" si="13"/>
        <v>27609.916666666668</v>
      </c>
      <c r="L32" s="2">
        <f t="shared" si="13"/>
        <v>27609.916666666668</v>
      </c>
      <c r="M32" s="2">
        <f t="shared" si="13"/>
        <v>27609.916666666668</v>
      </c>
      <c r="N32" s="2">
        <f t="shared" si="13"/>
        <v>27609.916666666668</v>
      </c>
      <c r="O32" s="2">
        <f t="shared" si="11"/>
        <v>331319</v>
      </c>
    </row>
    <row r="33" spans="1:15" x14ac:dyDescent="0.25">
      <c r="A33">
        <v>31802</v>
      </c>
      <c r="B33" s="5" t="s">
        <v>41</v>
      </c>
      <c r="C33" s="1">
        <f>5000/12</f>
        <v>416.66666666666669</v>
      </c>
      <c r="D33" s="2">
        <f t="shared" si="9"/>
        <v>416.66666666666669</v>
      </c>
      <c r="E33" s="2">
        <f t="shared" ref="E33:N50" si="14">D33</f>
        <v>416.66666666666669</v>
      </c>
      <c r="F33" s="2">
        <f t="shared" si="14"/>
        <v>416.66666666666669</v>
      </c>
      <c r="G33" s="2">
        <f t="shared" si="14"/>
        <v>416.66666666666669</v>
      </c>
      <c r="H33" s="2">
        <f t="shared" si="14"/>
        <v>416.66666666666669</v>
      </c>
      <c r="I33" s="2">
        <f t="shared" si="14"/>
        <v>416.66666666666669</v>
      </c>
      <c r="J33" s="2">
        <f t="shared" si="14"/>
        <v>416.66666666666669</v>
      </c>
      <c r="K33" s="2">
        <f t="shared" si="14"/>
        <v>416.66666666666669</v>
      </c>
      <c r="L33" s="2">
        <f t="shared" si="14"/>
        <v>416.66666666666669</v>
      </c>
      <c r="M33" s="2">
        <f t="shared" si="14"/>
        <v>416.66666666666669</v>
      </c>
      <c r="N33" s="2">
        <f t="shared" si="14"/>
        <v>416.66666666666669</v>
      </c>
      <c r="O33" s="2">
        <f t="shared" si="11"/>
        <v>5000</v>
      </c>
    </row>
    <row r="34" spans="1:15" x14ac:dyDescent="0.25">
      <c r="A34">
        <v>32201</v>
      </c>
      <c r="B34" s="5" t="s">
        <v>42</v>
      </c>
      <c r="C34" s="1">
        <f>329081/12</f>
        <v>27423.416666666668</v>
      </c>
      <c r="D34" s="2">
        <f t="shared" si="9"/>
        <v>27423.416666666668</v>
      </c>
      <c r="E34" s="2">
        <f t="shared" ref="E34:N50" si="15">D34</f>
        <v>27423.416666666668</v>
      </c>
      <c r="F34" s="2">
        <f t="shared" si="15"/>
        <v>27423.416666666668</v>
      </c>
      <c r="G34" s="2">
        <f t="shared" si="15"/>
        <v>27423.416666666668</v>
      </c>
      <c r="H34" s="2">
        <f t="shared" si="15"/>
        <v>27423.416666666668</v>
      </c>
      <c r="I34" s="2">
        <f t="shared" si="15"/>
        <v>27423.416666666668</v>
      </c>
      <c r="J34" s="2">
        <f t="shared" si="15"/>
        <v>27423.416666666668</v>
      </c>
      <c r="K34" s="2">
        <f t="shared" si="15"/>
        <v>27423.416666666668</v>
      </c>
      <c r="L34" s="2">
        <f t="shared" si="15"/>
        <v>27423.416666666668</v>
      </c>
      <c r="M34" s="2">
        <f t="shared" si="15"/>
        <v>27423.416666666668</v>
      </c>
      <c r="N34" s="2">
        <f t="shared" si="15"/>
        <v>27423.416666666668</v>
      </c>
      <c r="O34" s="2">
        <f t="shared" si="11"/>
        <v>329081</v>
      </c>
    </row>
    <row r="35" spans="1:15" x14ac:dyDescent="0.25">
      <c r="A35">
        <v>34501</v>
      </c>
      <c r="B35" s="5" t="s">
        <v>43</v>
      </c>
      <c r="C35" s="1">
        <f>41720/12</f>
        <v>3476.6666666666665</v>
      </c>
      <c r="D35" s="2">
        <f t="shared" si="9"/>
        <v>3476.6666666666665</v>
      </c>
      <c r="E35" s="2">
        <f t="shared" ref="E35:N50" si="16">D35</f>
        <v>3476.6666666666665</v>
      </c>
      <c r="F35" s="2">
        <f t="shared" si="16"/>
        <v>3476.6666666666665</v>
      </c>
      <c r="G35" s="2">
        <f t="shared" si="16"/>
        <v>3476.6666666666665</v>
      </c>
      <c r="H35" s="2">
        <f t="shared" si="16"/>
        <v>3476.6666666666665</v>
      </c>
      <c r="I35" s="2">
        <f t="shared" si="16"/>
        <v>3476.6666666666665</v>
      </c>
      <c r="J35" s="2">
        <f t="shared" si="16"/>
        <v>3476.6666666666665</v>
      </c>
      <c r="K35" s="2">
        <f t="shared" si="16"/>
        <v>3476.6666666666665</v>
      </c>
      <c r="L35" s="2">
        <f t="shared" si="16"/>
        <v>3476.6666666666665</v>
      </c>
      <c r="M35" s="2">
        <f t="shared" si="16"/>
        <v>3476.6666666666665</v>
      </c>
      <c r="N35" s="2">
        <f t="shared" si="16"/>
        <v>3476.6666666666665</v>
      </c>
      <c r="O35" s="2">
        <f t="shared" si="11"/>
        <v>41720</v>
      </c>
    </row>
    <row r="36" spans="1:15" ht="45" x14ac:dyDescent="0.25">
      <c r="A36">
        <v>35201</v>
      </c>
      <c r="B36" s="5" t="s">
        <v>44</v>
      </c>
      <c r="C36" s="1">
        <f>130000/12</f>
        <v>10833.333333333334</v>
      </c>
      <c r="D36" s="2">
        <f t="shared" si="9"/>
        <v>10833.333333333334</v>
      </c>
      <c r="E36" s="2">
        <f t="shared" ref="E36:N50" si="17">D36</f>
        <v>10833.333333333334</v>
      </c>
      <c r="F36" s="2">
        <f t="shared" si="17"/>
        <v>10833.333333333334</v>
      </c>
      <c r="G36" s="2">
        <f t="shared" si="17"/>
        <v>10833.333333333334</v>
      </c>
      <c r="H36" s="2">
        <f t="shared" si="17"/>
        <v>10833.333333333334</v>
      </c>
      <c r="I36" s="2">
        <f t="shared" si="17"/>
        <v>10833.333333333334</v>
      </c>
      <c r="J36" s="2">
        <f t="shared" si="17"/>
        <v>10833.333333333334</v>
      </c>
      <c r="K36" s="2">
        <f t="shared" si="17"/>
        <v>10833.333333333334</v>
      </c>
      <c r="L36" s="2">
        <f t="shared" si="17"/>
        <v>10833.333333333334</v>
      </c>
      <c r="M36" s="2">
        <f t="shared" si="17"/>
        <v>10833.333333333334</v>
      </c>
      <c r="N36" s="2">
        <f t="shared" si="17"/>
        <v>10833.333333333334</v>
      </c>
      <c r="O36" s="2">
        <f t="shared" si="11"/>
        <v>129999.99999999999</v>
      </c>
    </row>
    <row r="37" spans="1:15" ht="45" x14ac:dyDescent="0.25">
      <c r="A37">
        <v>35301</v>
      </c>
      <c r="B37" s="5" t="s">
        <v>45</v>
      </c>
      <c r="C37" s="1">
        <f>10000/12</f>
        <v>833.33333333333337</v>
      </c>
      <c r="D37" s="2">
        <f t="shared" si="9"/>
        <v>833.33333333333337</v>
      </c>
      <c r="E37" s="2">
        <f t="shared" ref="E37:N50" si="18">D37</f>
        <v>833.33333333333337</v>
      </c>
      <c r="F37" s="2">
        <f t="shared" si="18"/>
        <v>833.33333333333337</v>
      </c>
      <c r="G37" s="2">
        <f t="shared" si="18"/>
        <v>833.33333333333337</v>
      </c>
      <c r="H37" s="2">
        <f t="shared" si="18"/>
        <v>833.33333333333337</v>
      </c>
      <c r="I37" s="2">
        <f t="shared" si="18"/>
        <v>833.33333333333337</v>
      </c>
      <c r="J37" s="2">
        <f t="shared" si="18"/>
        <v>833.33333333333337</v>
      </c>
      <c r="K37" s="2">
        <f t="shared" si="18"/>
        <v>833.33333333333337</v>
      </c>
      <c r="L37" s="2">
        <f t="shared" si="18"/>
        <v>833.33333333333337</v>
      </c>
      <c r="M37" s="2">
        <f t="shared" si="18"/>
        <v>833.33333333333337</v>
      </c>
      <c r="N37" s="2">
        <f t="shared" si="18"/>
        <v>833.33333333333337</v>
      </c>
      <c r="O37" s="2">
        <f t="shared" si="11"/>
        <v>10000</v>
      </c>
    </row>
    <row r="38" spans="1:15" ht="30" x14ac:dyDescent="0.25">
      <c r="A38">
        <v>35501</v>
      </c>
      <c r="B38" s="5" t="s">
        <v>46</v>
      </c>
      <c r="C38" s="1">
        <f>313950/12</f>
        <v>26162.5</v>
      </c>
      <c r="D38" s="2">
        <f t="shared" si="9"/>
        <v>26162.5</v>
      </c>
      <c r="E38" s="2">
        <f t="shared" ref="E38:N50" si="19">D38</f>
        <v>26162.5</v>
      </c>
      <c r="F38" s="2">
        <f t="shared" si="19"/>
        <v>26162.5</v>
      </c>
      <c r="G38" s="2">
        <f t="shared" si="19"/>
        <v>26162.5</v>
      </c>
      <c r="H38" s="2">
        <f t="shared" si="19"/>
        <v>26162.5</v>
      </c>
      <c r="I38" s="2">
        <f t="shared" si="19"/>
        <v>26162.5</v>
      </c>
      <c r="J38" s="2">
        <f t="shared" si="19"/>
        <v>26162.5</v>
      </c>
      <c r="K38" s="2">
        <f t="shared" si="19"/>
        <v>26162.5</v>
      </c>
      <c r="L38" s="2">
        <f t="shared" si="19"/>
        <v>26162.5</v>
      </c>
      <c r="M38" s="2">
        <f t="shared" si="19"/>
        <v>26162.5</v>
      </c>
      <c r="N38" s="2">
        <f t="shared" si="19"/>
        <v>26162.5</v>
      </c>
      <c r="O38" s="2">
        <f t="shared" si="11"/>
        <v>313950</v>
      </c>
    </row>
    <row r="39" spans="1:15" ht="30" x14ac:dyDescent="0.25">
      <c r="A39">
        <v>35701</v>
      </c>
      <c r="B39" s="5" t="s">
        <v>47</v>
      </c>
      <c r="C39" s="1">
        <f>10000/12</f>
        <v>833.33333333333337</v>
      </c>
      <c r="D39" s="2">
        <f t="shared" si="9"/>
        <v>833.33333333333337</v>
      </c>
      <c r="E39" s="2">
        <f t="shared" ref="E39:N50" si="20">D39</f>
        <v>833.33333333333337</v>
      </c>
      <c r="F39" s="2">
        <f t="shared" si="20"/>
        <v>833.33333333333337</v>
      </c>
      <c r="G39" s="2">
        <f t="shared" si="20"/>
        <v>833.33333333333337</v>
      </c>
      <c r="H39" s="2">
        <f t="shared" si="20"/>
        <v>833.33333333333337</v>
      </c>
      <c r="I39" s="2">
        <f t="shared" si="20"/>
        <v>833.33333333333337</v>
      </c>
      <c r="J39" s="2">
        <f t="shared" si="20"/>
        <v>833.33333333333337</v>
      </c>
      <c r="K39" s="2">
        <f t="shared" si="20"/>
        <v>833.33333333333337</v>
      </c>
      <c r="L39" s="2">
        <f t="shared" si="20"/>
        <v>833.33333333333337</v>
      </c>
      <c r="M39" s="2">
        <f t="shared" si="20"/>
        <v>833.33333333333337</v>
      </c>
      <c r="N39" s="2">
        <f t="shared" si="20"/>
        <v>833.33333333333337</v>
      </c>
      <c r="O39" s="2">
        <f t="shared" si="11"/>
        <v>10000</v>
      </c>
    </row>
    <row r="40" spans="1:15" x14ac:dyDescent="0.25">
      <c r="A40">
        <v>35801</v>
      </c>
      <c r="B40" s="5" t="s">
        <v>48</v>
      </c>
      <c r="C40" s="1">
        <f>45000/12</f>
        <v>3750</v>
      </c>
      <c r="D40" s="2">
        <f t="shared" si="9"/>
        <v>3750</v>
      </c>
      <c r="E40" s="2">
        <f t="shared" ref="E40:N50" si="21">D40</f>
        <v>3750</v>
      </c>
      <c r="F40" s="2">
        <f t="shared" si="21"/>
        <v>3750</v>
      </c>
      <c r="G40" s="2">
        <f t="shared" si="21"/>
        <v>3750</v>
      </c>
      <c r="H40" s="2">
        <f t="shared" si="21"/>
        <v>3750</v>
      </c>
      <c r="I40" s="2">
        <f t="shared" si="21"/>
        <v>3750</v>
      </c>
      <c r="J40" s="2">
        <f t="shared" si="21"/>
        <v>3750</v>
      </c>
      <c r="K40" s="2">
        <f t="shared" si="21"/>
        <v>3750</v>
      </c>
      <c r="L40" s="2">
        <f t="shared" si="21"/>
        <v>3750</v>
      </c>
      <c r="M40" s="2">
        <f t="shared" si="21"/>
        <v>3750</v>
      </c>
      <c r="N40" s="2">
        <f t="shared" si="21"/>
        <v>3750</v>
      </c>
      <c r="O40" s="2">
        <f t="shared" si="11"/>
        <v>45000</v>
      </c>
    </row>
    <row r="41" spans="1:15" x14ac:dyDescent="0.25">
      <c r="A41">
        <v>35901</v>
      </c>
      <c r="B41" s="5" t="s">
        <v>49</v>
      </c>
      <c r="C41" s="1">
        <f>50000/12</f>
        <v>4166.666666666667</v>
      </c>
      <c r="D41" s="2">
        <f t="shared" si="9"/>
        <v>4166.666666666667</v>
      </c>
      <c r="E41" s="2">
        <f t="shared" ref="E41:N50" si="22">D41</f>
        <v>4166.666666666667</v>
      </c>
      <c r="F41" s="2">
        <f t="shared" si="22"/>
        <v>4166.666666666667</v>
      </c>
      <c r="G41" s="2">
        <f t="shared" si="22"/>
        <v>4166.666666666667</v>
      </c>
      <c r="H41" s="2">
        <f t="shared" si="22"/>
        <v>4166.666666666667</v>
      </c>
      <c r="I41" s="2">
        <f t="shared" si="22"/>
        <v>4166.666666666667</v>
      </c>
      <c r="J41" s="2">
        <f t="shared" si="22"/>
        <v>4166.666666666667</v>
      </c>
      <c r="K41" s="2">
        <f t="shared" si="22"/>
        <v>4166.666666666667</v>
      </c>
      <c r="L41" s="2">
        <f t="shared" si="22"/>
        <v>4166.666666666667</v>
      </c>
      <c r="M41" s="2">
        <f t="shared" si="22"/>
        <v>4166.666666666667</v>
      </c>
      <c r="N41" s="2">
        <f t="shared" si="22"/>
        <v>4166.666666666667</v>
      </c>
      <c r="O41" s="2">
        <f t="shared" si="11"/>
        <v>49999.999999999993</v>
      </c>
    </row>
    <row r="42" spans="1:15" x14ac:dyDescent="0.25">
      <c r="A42">
        <v>37101</v>
      </c>
      <c r="B42" s="5" t="s">
        <v>50</v>
      </c>
      <c r="C42" s="1">
        <f>120000/12</f>
        <v>10000</v>
      </c>
      <c r="D42" s="2">
        <f t="shared" si="9"/>
        <v>10000</v>
      </c>
      <c r="E42" s="2">
        <f t="shared" ref="E42:N50" si="23">D42</f>
        <v>10000</v>
      </c>
      <c r="F42" s="2">
        <f t="shared" si="23"/>
        <v>10000</v>
      </c>
      <c r="G42" s="2">
        <f t="shared" si="23"/>
        <v>10000</v>
      </c>
      <c r="H42" s="2">
        <f t="shared" si="23"/>
        <v>10000</v>
      </c>
      <c r="I42" s="2">
        <f t="shared" si="23"/>
        <v>10000</v>
      </c>
      <c r="J42" s="2">
        <f t="shared" si="23"/>
        <v>10000</v>
      </c>
      <c r="K42" s="2">
        <f t="shared" si="23"/>
        <v>10000</v>
      </c>
      <c r="L42" s="2">
        <f t="shared" si="23"/>
        <v>10000</v>
      </c>
      <c r="M42" s="2">
        <f t="shared" si="23"/>
        <v>10000</v>
      </c>
      <c r="N42" s="2">
        <f t="shared" si="23"/>
        <v>10000</v>
      </c>
      <c r="O42" s="2">
        <f t="shared" si="11"/>
        <v>120000</v>
      </c>
    </row>
    <row r="43" spans="1:15" x14ac:dyDescent="0.25">
      <c r="A43">
        <v>37201</v>
      </c>
      <c r="B43" s="5" t="s">
        <v>51</v>
      </c>
      <c r="C43" s="1">
        <f>30000/12</f>
        <v>2500</v>
      </c>
      <c r="D43" s="2">
        <f t="shared" si="9"/>
        <v>2500</v>
      </c>
      <c r="E43" s="2">
        <f t="shared" ref="E43:N50" si="24">D43</f>
        <v>2500</v>
      </c>
      <c r="F43" s="2">
        <f t="shared" si="24"/>
        <v>2500</v>
      </c>
      <c r="G43" s="2">
        <f t="shared" si="24"/>
        <v>2500</v>
      </c>
      <c r="H43" s="2">
        <f t="shared" si="24"/>
        <v>2500</v>
      </c>
      <c r="I43" s="2">
        <f t="shared" si="24"/>
        <v>2500</v>
      </c>
      <c r="J43" s="2">
        <f t="shared" si="24"/>
        <v>2500</v>
      </c>
      <c r="K43" s="2">
        <f t="shared" si="24"/>
        <v>2500</v>
      </c>
      <c r="L43" s="2">
        <f t="shared" si="24"/>
        <v>2500</v>
      </c>
      <c r="M43" s="2">
        <f t="shared" si="24"/>
        <v>2500</v>
      </c>
      <c r="N43" s="2">
        <f t="shared" si="24"/>
        <v>2500</v>
      </c>
      <c r="O43" s="2">
        <f t="shared" si="11"/>
        <v>30000</v>
      </c>
    </row>
    <row r="44" spans="1:15" x14ac:dyDescent="0.25">
      <c r="A44">
        <v>37501</v>
      </c>
      <c r="B44" s="5" t="s">
        <v>52</v>
      </c>
      <c r="C44" s="1">
        <f>45000/12</f>
        <v>3750</v>
      </c>
      <c r="D44" s="2">
        <f t="shared" si="9"/>
        <v>3750</v>
      </c>
      <c r="E44" s="2">
        <f t="shared" ref="E44:N50" si="25">D44</f>
        <v>3750</v>
      </c>
      <c r="F44" s="2">
        <f t="shared" si="25"/>
        <v>3750</v>
      </c>
      <c r="G44" s="2">
        <f t="shared" si="25"/>
        <v>3750</v>
      </c>
      <c r="H44" s="2">
        <f t="shared" si="25"/>
        <v>3750</v>
      </c>
      <c r="I44" s="2">
        <f t="shared" si="25"/>
        <v>3750</v>
      </c>
      <c r="J44" s="2">
        <f t="shared" si="25"/>
        <v>3750</v>
      </c>
      <c r="K44" s="2">
        <f t="shared" si="25"/>
        <v>3750</v>
      </c>
      <c r="L44" s="2">
        <f t="shared" si="25"/>
        <v>3750</v>
      </c>
      <c r="M44" s="2">
        <f t="shared" si="25"/>
        <v>3750</v>
      </c>
      <c r="N44" s="2">
        <f t="shared" si="25"/>
        <v>3750</v>
      </c>
      <c r="O44" s="2">
        <f t="shared" si="11"/>
        <v>45000</v>
      </c>
    </row>
    <row r="45" spans="1:15" x14ac:dyDescent="0.25">
      <c r="A45">
        <v>37601</v>
      </c>
      <c r="B45" s="5" t="s">
        <v>53</v>
      </c>
      <c r="C45" s="1">
        <f>20000/12</f>
        <v>1666.6666666666667</v>
      </c>
      <c r="D45" s="2">
        <f t="shared" si="9"/>
        <v>1666.6666666666667</v>
      </c>
      <c r="E45" s="2">
        <f t="shared" ref="E45:N50" si="26">D45</f>
        <v>1666.6666666666667</v>
      </c>
      <c r="F45" s="2">
        <f t="shared" si="26"/>
        <v>1666.6666666666667</v>
      </c>
      <c r="G45" s="2">
        <f t="shared" si="26"/>
        <v>1666.6666666666667</v>
      </c>
      <c r="H45" s="2">
        <f t="shared" si="26"/>
        <v>1666.6666666666667</v>
      </c>
      <c r="I45" s="2">
        <f t="shared" si="26"/>
        <v>1666.6666666666667</v>
      </c>
      <c r="J45" s="2">
        <f t="shared" si="26"/>
        <v>1666.6666666666667</v>
      </c>
      <c r="K45" s="2">
        <f t="shared" si="26"/>
        <v>1666.6666666666667</v>
      </c>
      <c r="L45" s="2">
        <f t="shared" si="26"/>
        <v>1666.6666666666667</v>
      </c>
      <c r="M45" s="2">
        <f t="shared" si="26"/>
        <v>1666.6666666666667</v>
      </c>
      <c r="N45" s="2">
        <f t="shared" si="26"/>
        <v>1666.6666666666667</v>
      </c>
      <c r="O45" s="2">
        <f t="shared" si="11"/>
        <v>20000</v>
      </c>
    </row>
    <row r="46" spans="1:15" x14ac:dyDescent="0.25">
      <c r="A46">
        <v>38301</v>
      </c>
      <c r="B46" s="5" t="s">
        <v>55</v>
      </c>
      <c r="C46" s="1">
        <f>25000/12</f>
        <v>2083.3333333333335</v>
      </c>
      <c r="D46" s="2">
        <f t="shared" si="9"/>
        <v>2083.3333333333335</v>
      </c>
      <c r="E46" s="2">
        <f t="shared" ref="E46:N50" si="27">D46</f>
        <v>2083.3333333333335</v>
      </c>
      <c r="F46" s="2">
        <f t="shared" si="27"/>
        <v>2083.3333333333335</v>
      </c>
      <c r="G46" s="2">
        <f t="shared" si="27"/>
        <v>2083.3333333333335</v>
      </c>
      <c r="H46" s="2">
        <f t="shared" si="27"/>
        <v>2083.3333333333335</v>
      </c>
      <c r="I46" s="2">
        <f t="shared" si="27"/>
        <v>2083.3333333333335</v>
      </c>
      <c r="J46" s="2">
        <f t="shared" si="27"/>
        <v>2083.3333333333335</v>
      </c>
      <c r="K46" s="2">
        <f t="shared" si="27"/>
        <v>2083.3333333333335</v>
      </c>
      <c r="L46" s="2">
        <f t="shared" si="27"/>
        <v>2083.3333333333335</v>
      </c>
      <c r="M46" s="2">
        <f t="shared" si="27"/>
        <v>2083.3333333333335</v>
      </c>
      <c r="N46" s="2">
        <f t="shared" si="27"/>
        <v>2083.3333333333335</v>
      </c>
      <c r="O46" s="2">
        <f t="shared" si="11"/>
        <v>24999.999999999996</v>
      </c>
    </row>
    <row r="47" spans="1:15" x14ac:dyDescent="0.25">
      <c r="A47">
        <v>39101</v>
      </c>
      <c r="B47" s="5" t="s">
        <v>56</v>
      </c>
      <c r="C47" s="1">
        <f>60000/12</f>
        <v>5000</v>
      </c>
      <c r="D47" s="2">
        <f t="shared" si="9"/>
        <v>5000</v>
      </c>
      <c r="E47" s="2">
        <f t="shared" ref="E47:N50" si="28">D47</f>
        <v>5000</v>
      </c>
      <c r="F47" s="2">
        <f t="shared" si="28"/>
        <v>5000</v>
      </c>
      <c r="G47" s="2">
        <f t="shared" si="28"/>
        <v>5000</v>
      </c>
      <c r="H47" s="2">
        <f t="shared" si="28"/>
        <v>5000</v>
      </c>
      <c r="I47" s="2">
        <f t="shared" si="28"/>
        <v>5000</v>
      </c>
      <c r="J47" s="2">
        <f t="shared" si="28"/>
        <v>5000</v>
      </c>
      <c r="K47" s="2">
        <f t="shared" si="28"/>
        <v>5000</v>
      </c>
      <c r="L47" s="2">
        <f t="shared" si="28"/>
        <v>5000</v>
      </c>
      <c r="M47" s="2">
        <f t="shared" si="28"/>
        <v>5000</v>
      </c>
      <c r="N47" s="2">
        <f t="shared" si="28"/>
        <v>5000</v>
      </c>
      <c r="O47" s="2">
        <f t="shared" si="11"/>
        <v>60000</v>
      </c>
    </row>
    <row r="48" spans="1:15" x14ac:dyDescent="0.25">
      <c r="A48">
        <v>39201</v>
      </c>
      <c r="B48" s="5" t="s">
        <v>57</v>
      </c>
      <c r="C48" s="1">
        <f>395738/12</f>
        <v>32978.166666666664</v>
      </c>
      <c r="D48" s="2">
        <f t="shared" si="9"/>
        <v>32978.166666666664</v>
      </c>
      <c r="E48" s="2">
        <f t="shared" ref="E48:N50" si="29">D48</f>
        <v>32978.166666666664</v>
      </c>
      <c r="F48" s="2">
        <f t="shared" si="29"/>
        <v>32978.166666666664</v>
      </c>
      <c r="G48" s="2">
        <f t="shared" si="29"/>
        <v>32978.166666666664</v>
      </c>
      <c r="H48" s="2">
        <f t="shared" si="29"/>
        <v>32978.166666666664</v>
      </c>
      <c r="I48" s="2">
        <f t="shared" si="29"/>
        <v>32978.166666666664</v>
      </c>
      <c r="J48" s="2">
        <f t="shared" si="29"/>
        <v>32978.166666666664</v>
      </c>
      <c r="K48" s="2">
        <f t="shared" si="29"/>
        <v>32978.166666666664</v>
      </c>
      <c r="L48" s="2">
        <f t="shared" si="29"/>
        <v>32978.166666666664</v>
      </c>
      <c r="M48" s="2">
        <f t="shared" si="29"/>
        <v>32978.166666666664</v>
      </c>
      <c r="N48" s="2">
        <f t="shared" si="29"/>
        <v>32978.166666666664</v>
      </c>
      <c r="O48" s="2">
        <f t="shared" si="11"/>
        <v>395738.00000000006</v>
      </c>
    </row>
    <row r="49" spans="1:15" x14ac:dyDescent="0.25">
      <c r="A49">
        <v>39901</v>
      </c>
      <c r="B49" s="5" t="s">
        <v>58</v>
      </c>
      <c r="C49" s="1">
        <f>20000/12</f>
        <v>1666.6666666666667</v>
      </c>
      <c r="D49" s="2">
        <f t="shared" si="9"/>
        <v>1666.6666666666667</v>
      </c>
      <c r="E49" s="2">
        <f t="shared" ref="E49:N50" si="30">D49</f>
        <v>1666.6666666666667</v>
      </c>
      <c r="F49" s="2">
        <f t="shared" si="30"/>
        <v>1666.6666666666667</v>
      </c>
      <c r="G49" s="2">
        <f t="shared" si="30"/>
        <v>1666.6666666666667</v>
      </c>
      <c r="H49" s="2">
        <f t="shared" si="30"/>
        <v>1666.6666666666667</v>
      </c>
      <c r="I49" s="2">
        <f t="shared" si="30"/>
        <v>1666.6666666666667</v>
      </c>
      <c r="J49" s="2">
        <f t="shared" si="30"/>
        <v>1666.6666666666667</v>
      </c>
      <c r="K49" s="2">
        <f t="shared" si="30"/>
        <v>1666.6666666666667</v>
      </c>
      <c r="L49" s="2">
        <f t="shared" si="30"/>
        <v>1666.6666666666667</v>
      </c>
      <c r="M49" s="2">
        <f t="shared" si="30"/>
        <v>1666.6666666666667</v>
      </c>
      <c r="N49" s="2">
        <f t="shared" si="30"/>
        <v>1666.6666666666667</v>
      </c>
      <c r="O49" s="2">
        <f t="shared" si="11"/>
        <v>20000</v>
      </c>
    </row>
    <row r="50" spans="1:15" x14ac:dyDescent="0.25">
      <c r="A50">
        <v>39903</v>
      </c>
      <c r="B50" s="5" t="s">
        <v>59</v>
      </c>
      <c r="C50" s="1">
        <f>12000/12</f>
        <v>1000</v>
      </c>
      <c r="D50" s="2">
        <f t="shared" si="9"/>
        <v>1000</v>
      </c>
      <c r="E50" s="2">
        <f t="shared" ref="E50:N50" si="31">D50</f>
        <v>1000</v>
      </c>
      <c r="F50" s="2">
        <f t="shared" si="31"/>
        <v>1000</v>
      </c>
      <c r="G50" s="2">
        <f t="shared" si="31"/>
        <v>1000</v>
      </c>
      <c r="H50" s="2">
        <f t="shared" si="31"/>
        <v>1000</v>
      </c>
      <c r="I50" s="2">
        <f t="shared" si="31"/>
        <v>1000</v>
      </c>
      <c r="J50" s="2">
        <f t="shared" si="31"/>
        <v>1000</v>
      </c>
      <c r="K50" s="2">
        <f t="shared" si="31"/>
        <v>1000</v>
      </c>
      <c r="L50" s="2">
        <f t="shared" si="31"/>
        <v>1000</v>
      </c>
      <c r="M50" s="2">
        <f t="shared" si="31"/>
        <v>1000</v>
      </c>
      <c r="N50" s="2">
        <f t="shared" si="31"/>
        <v>1000</v>
      </c>
      <c r="O50" s="2">
        <f t="shared" si="11"/>
        <v>12000</v>
      </c>
    </row>
    <row r="52" spans="1:15" x14ac:dyDescent="0.25">
      <c r="A52" s="3">
        <v>50000</v>
      </c>
      <c r="B52" s="3" t="s">
        <v>60</v>
      </c>
      <c r="O52" s="7">
        <v>100000</v>
      </c>
    </row>
    <row r="53" spans="1:15" x14ac:dyDescent="0.25">
      <c r="A53">
        <v>51501</v>
      </c>
      <c r="B53" t="s">
        <v>54</v>
      </c>
      <c r="C53" s="1">
        <v>8333</v>
      </c>
      <c r="D53" s="1">
        <v>8333</v>
      </c>
      <c r="E53" s="1">
        <v>8333</v>
      </c>
      <c r="F53" s="1">
        <v>8333</v>
      </c>
      <c r="G53" s="1">
        <v>8333</v>
      </c>
      <c r="H53" s="1">
        <v>8333</v>
      </c>
      <c r="I53" s="1">
        <v>8333</v>
      </c>
      <c r="J53" s="1">
        <v>8333</v>
      </c>
      <c r="K53" s="1">
        <v>8333</v>
      </c>
      <c r="L53" s="1">
        <v>8333</v>
      </c>
      <c r="M53" s="1">
        <v>8333</v>
      </c>
      <c r="N53" s="1">
        <v>8337</v>
      </c>
      <c r="O53" s="1">
        <f>SUM(C53:N53)</f>
        <v>100000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2"/>
  <sheetViews>
    <sheetView topLeftCell="C25" workbookViewId="0">
      <selection activeCell="O11" sqref="O11"/>
    </sheetView>
  </sheetViews>
  <sheetFormatPr baseColWidth="10" defaultRowHeight="15" x14ac:dyDescent="0.25"/>
  <cols>
    <col min="2" max="2" width="45.7109375" customWidth="1"/>
    <col min="15" max="15" width="15.7109375" customWidth="1"/>
  </cols>
  <sheetData>
    <row r="4" spans="1:15" x14ac:dyDescent="0.25">
      <c r="A4" s="3" t="s">
        <v>0</v>
      </c>
      <c r="B4" s="3"/>
      <c r="C4" s="3"/>
      <c r="D4" s="3"/>
      <c r="E4" s="3"/>
    </row>
    <row r="5" spans="1:15" x14ac:dyDescent="0.25">
      <c r="A5" s="3" t="s">
        <v>1</v>
      </c>
      <c r="B5" s="3"/>
      <c r="C5" s="3"/>
      <c r="D5" s="3"/>
      <c r="E5" s="3"/>
    </row>
    <row r="6" spans="1:15" x14ac:dyDescent="0.25">
      <c r="A6" s="3" t="s">
        <v>2</v>
      </c>
      <c r="B6" s="3"/>
      <c r="C6" s="3"/>
      <c r="D6" s="3"/>
      <c r="E6" s="3"/>
    </row>
    <row r="7" spans="1:15" x14ac:dyDescent="0.25">
      <c r="A7" s="3" t="s">
        <v>3</v>
      </c>
      <c r="B7" s="3"/>
      <c r="C7" s="3"/>
      <c r="D7" s="3"/>
      <c r="E7" s="3"/>
    </row>
    <row r="8" spans="1:15" x14ac:dyDescent="0.25">
      <c r="A8" s="3" t="s">
        <v>4</v>
      </c>
      <c r="B8" s="3"/>
      <c r="C8" s="3"/>
      <c r="D8" s="3"/>
      <c r="E8" s="3"/>
    </row>
    <row r="10" spans="1:15" x14ac:dyDescent="0.25">
      <c r="A10" s="4" t="s">
        <v>5</v>
      </c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  <c r="L10" s="4" t="s">
        <v>16</v>
      </c>
      <c r="M10" s="4" t="s">
        <v>17</v>
      </c>
      <c r="N10" s="4" t="s">
        <v>18</v>
      </c>
      <c r="O10" s="4" t="s">
        <v>19</v>
      </c>
    </row>
    <row r="11" spans="1:15" x14ac:dyDescent="0.25">
      <c r="A11" s="3">
        <v>20000</v>
      </c>
      <c r="B11" s="3" t="s">
        <v>36</v>
      </c>
      <c r="O11" s="6">
        <f>O12+O13+O14+O15+O16+O17+O18+O19+O20+O21+O22+O23+O24+O25+O26+O27+O28</f>
        <v>1631643</v>
      </c>
    </row>
    <row r="12" spans="1:15" ht="15" customHeight="1" x14ac:dyDescent="0.25">
      <c r="A12">
        <v>21101</v>
      </c>
      <c r="B12" s="5" t="s">
        <v>20</v>
      </c>
      <c r="C12" s="1">
        <f>95000/12</f>
        <v>7916.666666666667</v>
      </c>
      <c r="D12" s="2">
        <f>C12</f>
        <v>7916.666666666667</v>
      </c>
      <c r="E12" s="2">
        <f t="shared" ref="E12:N18" si="0">D12</f>
        <v>7916.666666666667</v>
      </c>
      <c r="F12" s="2">
        <f t="shared" si="0"/>
        <v>7916.666666666667</v>
      </c>
      <c r="G12" s="2">
        <f t="shared" si="0"/>
        <v>7916.666666666667</v>
      </c>
      <c r="H12" s="2">
        <f t="shared" si="0"/>
        <v>7916.666666666667</v>
      </c>
      <c r="I12" s="2">
        <f t="shared" si="0"/>
        <v>7916.666666666667</v>
      </c>
      <c r="J12" s="2">
        <f t="shared" si="0"/>
        <v>7916.666666666667</v>
      </c>
      <c r="K12" s="2">
        <f t="shared" si="0"/>
        <v>7916.666666666667</v>
      </c>
      <c r="L12" s="2">
        <f t="shared" si="0"/>
        <v>7916.666666666667</v>
      </c>
      <c r="M12" s="2">
        <f t="shared" si="0"/>
        <v>7916.666666666667</v>
      </c>
      <c r="N12" s="2">
        <f t="shared" si="0"/>
        <v>7916.666666666667</v>
      </c>
      <c r="O12" s="2">
        <f>SUM(C12:N12)</f>
        <v>95000.000000000015</v>
      </c>
    </row>
    <row r="13" spans="1:15" ht="15" customHeight="1" x14ac:dyDescent="0.25">
      <c r="A13">
        <v>21201</v>
      </c>
      <c r="B13" s="5" t="s">
        <v>21</v>
      </c>
      <c r="C13" s="1">
        <f>45000/12</f>
        <v>3750</v>
      </c>
      <c r="D13" s="2">
        <f>C13</f>
        <v>3750</v>
      </c>
      <c r="E13" s="2">
        <f t="shared" si="0"/>
        <v>3750</v>
      </c>
      <c r="F13" s="2">
        <f t="shared" si="0"/>
        <v>3750</v>
      </c>
      <c r="G13" s="2">
        <f t="shared" si="0"/>
        <v>3750</v>
      </c>
      <c r="H13" s="2">
        <f t="shared" si="0"/>
        <v>3750</v>
      </c>
      <c r="I13" s="2">
        <f t="shared" si="0"/>
        <v>3750</v>
      </c>
      <c r="J13" s="2">
        <f t="shared" si="0"/>
        <v>3750</v>
      </c>
      <c r="K13" s="2">
        <f t="shared" si="0"/>
        <v>3750</v>
      </c>
      <c r="L13" s="2">
        <f t="shared" si="0"/>
        <v>3750</v>
      </c>
      <c r="M13" s="2">
        <f t="shared" si="0"/>
        <v>3750</v>
      </c>
      <c r="N13" s="2">
        <f t="shared" si="0"/>
        <v>3750</v>
      </c>
      <c r="O13" s="2">
        <f t="shared" ref="O13:O28" si="1">SUM(C13:N13)</f>
        <v>45000</v>
      </c>
    </row>
    <row r="14" spans="1:15" ht="15" customHeight="1" x14ac:dyDescent="0.25">
      <c r="A14">
        <v>21401</v>
      </c>
      <c r="B14" s="5" t="s">
        <v>22</v>
      </c>
      <c r="C14" s="1">
        <f>40000/12</f>
        <v>3333.3333333333335</v>
      </c>
      <c r="D14" s="2">
        <f>C14</f>
        <v>3333.3333333333335</v>
      </c>
      <c r="E14" s="2">
        <f t="shared" si="0"/>
        <v>3333.3333333333335</v>
      </c>
      <c r="F14" s="2">
        <f t="shared" si="0"/>
        <v>3333.3333333333335</v>
      </c>
      <c r="G14" s="2">
        <f t="shared" si="0"/>
        <v>3333.3333333333335</v>
      </c>
      <c r="H14" s="2">
        <f t="shared" si="0"/>
        <v>3333.3333333333335</v>
      </c>
      <c r="I14" s="2">
        <f t="shared" si="0"/>
        <v>3333.3333333333335</v>
      </c>
      <c r="J14" s="2">
        <f t="shared" si="0"/>
        <v>3333.3333333333335</v>
      </c>
      <c r="K14" s="2">
        <f t="shared" si="0"/>
        <v>3333.3333333333335</v>
      </c>
      <c r="L14" s="2">
        <f t="shared" si="0"/>
        <v>3333.3333333333335</v>
      </c>
      <c r="M14" s="2">
        <f t="shared" si="0"/>
        <v>3333.3333333333335</v>
      </c>
      <c r="N14" s="2">
        <f t="shared" si="0"/>
        <v>3333.3333333333335</v>
      </c>
      <c r="O14" s="2">
        <f t="shared" si="1"/>
        <v>40000</v>
      </c>
    </row>
    <row r="15" spans="1:15" ht="15" customHeight="1" x14ac:dyDescent="0.25">
      <c r="A15">
        <v>21601</v>
      </c>
      <c r="B15" s="5" t="s">
        <v>23</v>
      </c>
      <c r="C15" s="1">
        <f>48000/12</f>
        <v>4000</v>
      </c>
      <c r="D15" s="2">
        <f>C15</f>
        <v>4000</v>
      </c>
      <c r="E15" s="2">
        <f t="shared" si="0"/>
        <v>4000</v>
      </c>
      <c r="F15" s="2">
        <f t="shared" si="0"/>
        <v>4000</v>
      </c>
      <c r="G15" s="2">
        <f t="shared" si="0"/>
        <v>4000</v>
      </c>
      <c r="H15" s="2">
        <f t="shared" si="0"/>
        <v>4000</v>
      </c>
      <c r="I15" s="2">
        <f t="shared" si="0"/>
        <v>4000</v>
      </c>
      <c r="J15" s="2">
        <f t="shared" si="0"/>
        <v>4000</v>
      </c>
      <c r="K15" s="2">
        <f t="shared" si="0"/>
        <v>4000</v>
      </c>
      <c r="L15" s="2">
        <f t="shared" si="0"/>
        <v>4000</v>
      </c>
      <c r="M15" s="2">
        <f t="shared" si="0"/>
        <v>4000</v>
      </c>
      <c r="N15" s="2">
        <f t="shared" si="0"/>
        <v>4000</v>
      </c>
      <c r="O15" s="2">
        <f t="shared" si="1"/>
        <v>48000</v>
      </c>
    </row>
    <row r="16" spans="1:15" ht="15" customHeight="1" x14ac:dyDescent="0.25">
      <c r="A16">
        <v>22106</v>
      </c>
      <c r="B16" s="5" t="s">
        <v>24</v>
      </c>
      <c r="C16" s="1">
        <f>24000/12</f>
        <v>2000</v>
      </c>
      <c r="D16" s="2">
        <f>C16</f>
        <v>2000</v>
      </c>
      <c r="E16" s="2">
        <f t="shared" si="0"/>
        <v>2000</v>
      </c>
      <c r="F16" s="2">
        <f t="shared" si="0"/>
        <v>2000</v>
      </c>
      <c r="G16" s="2">
        <f t="shared" si="0"/>
        <v>2000</v>
      </c>
      <c r="H16" s="2">
        <f t="shared" si="0"/>
        <v>2000</v>
      </c>
      <c r="I16" s="2">
        <f t="shared" si="0"/>
        <v>2000</v>
      </c>
      <c r="J16" s="2">
        <f t="shared" si="0"/>
        <v>2000</v>
      </c>
      <c r="K16" s="2">
        <f t="shared" si="0"/>
        <v>2000</v>
      </c>
      <c r="L16" s="2">
        <f t="shared" si="0"/>
        <v>2000</v>
      </c>
      <c r="M16" s="2">
        <f t="shared" si="0"/>
        <v>2000</v>
      </c>
      <c r="N16" s="2">
        <f t="shared" si="0"/>
        <v>2000</v>
      </c>
      <c r="O16" s="2">
        <f t="shared" si="1"/>
        <v>24000</v>
      </c>
    </row>
    <row r="17" spans="1:15" ht="15" customHeight="1" x14ac:dyDescent="0.25">
      <c r="A17">
        <v>23901</v>
      </c>
      <c r="B17" s="5" t="s">
        <v>25</v>
      </c>
      <c r="C17" s="1">
        <f>10000/12</f>
        <v>833.33333333333337</v>
      </c>
      <c r="D17" s="2">
        <f>C17</f>
        <v>833.33333333333337</v>
      </c>
      <c r="E17" s="2">
        <f t="shared" si="0"/>
        <v>833.33333333333337</v>
      </c>
      <c r="F17" s="2">
        <f t="shared" si="0"/>
        <v>833.33333333333337</v>
      </c>
      <c r="G17" s="2">
        <f t="shared" si="0"/>
        <v>833.33333333333337</v>
      </c>
      <c r="H17" s="2">
        <f t="shared" si="0"/>
        <v>833.33333333333337</v>
      </c>
      <c r="I17" s="2">
        <f t="shared" si="0"/>
        <v>833.33333333333337</v>
      </c>
      <c r="J17" s="2">
        <f t="shared" si="0"/>
        <v>833.33333333333337</v>
      </c>
      <c r="K17" s="2">
        <f t="shared" si="0"/>
        <v>833.33333333333337</v>
      </c>
      <c r="L17" s="2">
        <f t="shared" si="0"/>
        <v>833.33333333333337</v>
      </c>
      <c r="M17" s="2">
        <f t="shared" si="0"/>
        <v>833.33333333333337</v>
      </c>
      <c r="N17" s="2">
        <f t="shared" si="0"/>
        <v>833.33333333333337</v>
      </c>
      <c r="O17" s="2">
        <f t="shared" si="1"/>
        <v>10000</v>
      </c>
    </row>
    <row r="18" spans="1:15" ht="15" customHeight="1" x14ac:dyDescent="0.25">
      <c r="A18">
        <v>24601</v>
      </c>
      <c r="B18" s="5" t="s">
        <v>26</v>
      </c>
      <c r="C18" s="1">
        <f>5000/12</f>
        <v>416.66666666666669</v>
      </c>
      <c r="D18" s="2">
        <f>C18</f>
        <v>416.66666666666669</v>
      </c>
      <c r="E18" s="2">
        <f t="shared" si="0"/>
        <v>416.66666666666669</v>
      </c>
      <c r="F18" s="2">
        <f t="shared" si="0"/>
        <v>416.66666666666669</v>
      </c>
      <c r="G18" s="2">
        <f t="shared" si="0"/>
        <v>416.66666666666669</v>
      </c>
      <c r="H18" s="2">
        <f t="shared" si="0"/>
        <v>416.66666666666669</v>
      </c>
      <c r="I18" s="2">
        <f t="shared" si="0"/>
        <v>416.66666666666669</v>
      </c>
      <c r="J18" s="2">
        <f t="shared" si="0"/>
        <v>416.66666666666669</v>
      </c>
      <c r="K18" s="2">
        <f t="shared" si="0"/>
        <v>416.66666666666669</v>
      </c>
      <c r="L18" s="2">
        <f t="shared" si="0"/>
        <v>416.66666666666669</v>
      </c>
      <c r="M18" s="2">
        <f t="shared" si="0"/>
        <v>416.66666666666669</v>
      </c>
      <c r="N18" s="2">
        <f t="shared" si="0"/>
        <v>416.66666666666669</v>
      </c>
      <c r="O18" s="2">
        <f t="shared" si="1"/>
        <v>5000</v>
      </c>
    </row>
    <row r="19" spans="1:15" ht="15" customHeight="1" x14ac:dyDescent="0.25">
      <c r="A19">
        <v>24801</v>
      </c>
      <c r="B19" s="5" t="s">
        <v>27</v>
      </c>
      <c r="C19" s="1">
        <f>8000/12</f>
        <v>666.66666666666663</v>
      </c>
      <c r="D19" s="2">
        <f t="shared" ref="D19:N28" si="2">C19</f>
        <v>666.66666666666663</v>
      </c>
      <c r="E19" s="2">
        <f t="shared" si="2"/>
        <v>666.66666666666663</v>
      </c>
      <c r="F19" s="2">
        <f t="shared" si="2"/>
        <v>666.66666666666663</v>
      </c>
      <c r="G19" s="2">
        <f t="shared" si="2"/>
        <v>666.66666666666663</v>
      </c>
      <c r="H19" s="2">
        <f t="shared" si="2"/>
        <v>666.66666666666663</v>
      </c>
      <c r="I19" s="2">
        <f t="shared" si="2"/>
        <v>666.66666666666663</v>
      </c>
      <c r="J19" s="2">
        <f t="shared" si="2"/>
        <v>666.66666666666663</v>
      </c>
      <c r="K19" s="2">
        <f t="shared" si="2"/>
        <v>666.66666666666663</v>
      </c>
      <c r="L19" s="2">
        <f t="shared" si="2"/>
        <v>666.66666666666663</v>
      </c>
      <c r="M19" s="2">
        <f t="shared" si="2"/>
        <v>666.66666666666663</v>
      </c>
      <c r="N19" s="2">
        <f t="shared" si="2"/>
        <v>666.66666666666663</v>
      </c>
      <c r="O19" s="2">
        <f t="shared" si="1"/>
        <v>8000.0000000000009</v>
      </c>
    </row>
    <row r="20" spans="1:15" ht="15" customHeight="1" x14ac:dyDescent="0.25">
      <c r="A20">
        <v>25201</v>
      </c>
      <c r="B20" s="5" t="s">
        <v>28</v>
      </c>
      <c r="C20" s="1">
        <f>5000/12</f>
        <v>416.66666666666669</v>
      </c>
      <c r="D20" s="2">
        <f t="shared" si="2"/>
        <v>416.66666666666669</v>
      </c>
      <c r="E20" s="2">
        <f t="shared" si="2"/>
        <v>416.66666666666669</v>
      </c>
      <c r="F20" s="2">
        <f t="shared" si="2"/>
        <v>416.66666666666669</v>
      </c>
      <c r="G20" s="2">
        <f t="shared" si="2"/>
        <v>416.66666666666669</v>
      </c>
      <c r="H20" s="2">
        <f t="shared" si="2"/>
        <v>416.66666666666669</v>
      </c>
      <c r="I20" s="2">
        <f t="shared" si="2"/>
        <v>416.66666666666669</v>
      </c>
      <c r="J20" s="2">
        <f t="shared" si="2"/>
        <v>416.66666666666669</v>
      </c>
      <c r="K20" s="2">
        <f t="shared" si="2"/>
        <v>416.66666666666669</v>
      </c>
      <c r="L20" s="2">
        <f t="shared" si="2"/>
        <v>416.66666666666669</v>
      </c>
      <c r="M20" s="2">
        <f t="shared" si="2"/>
        <v>416.66666666666669</v>
      </c>
      <c r="N20" s="2">
        <f t="shared" si="2"/>
        <v>416.66666666666669</v>
      </c>
      <c r="O20" s="2">
        <f t="shared" si="1"/>
        <v>5000</v>
      </c>
    </row>
    <row r="21" spans="1:15" ht="15" customHeight="1" x14ac:dyDescent="0.25">
      <c r="A21">
        <v>26101</v>
      </c>
      <c r="B21" s="5" t="s">
        <v>29</v>
      </c>
      <c r="C21" s="1">
        <f>700000/12</f>
        <v>58333.333333333336</v>
      </c>
      <c r="D21" s="2">
        <f t="shared" si="2"/>
        <v>58333.333333333336</v>
      </c>
      <c r="E21" s="2">
        <f t="shared" si="2"/>
        <v>58333.333333333336</v>
      </c>
      <c r="F21" s="2">
        <f t="shared" si="2"/>
        <v>58333.333333333336</v>
      </c>
      <c r="G21" s="2">
        <f t="shared" si="2"/>
        <v>58333.333333333336</v>
      </c>
      <c r="H21" s="2">
        <f t="shared" si="2"/>
        <v>58333.333333333336</v>
      </c>
      <c r="I21" s="2">
        <f t="shared" si="2"/>
        <v>58333.333333333336</v>
      </c>
      <c r="J21" s="2">
        <f t="shared" si="2"/>
        <v>58333.333333333336</v>
      </c>
      <c r="K21" s="2">
        <f t="shared" si="2"/>
        <v>58333.333333333336</v>
      </c>
      <c r="L21" s="2">
        <f t="shared" si="2"/>
        <v>58333.333333333336</v>
      </c>
      <c r="M21" s="2">
        <f t="shared" si="2"/>
        <v>58333.333333333336</v>
      </c>
      <c r="N21" s="2">
        <f t="shared" si="2"/>
        <v>58333.333333333336</v>
      </c>
      <c r="O21" s="2">
        <f t="shared" si="1"/>
        <v>700000.00000000012</v>
      </c>
    </row>
    <row r="22" spans="1:15" ht="15" customHeight="1" x14ac:dyDescent="0.25">
      <c r="A22">
        <v>27102</v>
      </c>
      <c r="B22" s="5" t="s">
        <v>30</v>
      </c>
      <c r="C22" s="1">
        <f>10000/12</f>
        <v>833.33333333333337</v>
      </c>
      <c r="D22" s="2">
        <f t="shared" si="2"/>
        <v>833.33333333333337</v>
      </c>
      <c r="E22" s="2">
        <f t="shared" si="2"/>
        <v>833.33333333333337</v>
      </c>
      <c r="F22" s="2">
        <f t="shared" si="2"/>
        <v>833.33333333333337</v>
      </c>
      <c r="G22" s="2">
        <f t="shared" si="2"/>
        <v>833.33333333333337</v>
      </c>
      <c r="H22" s="2">
        <f t="shared" si="2"/>
        <v>833.33333333333337</v>
      </c>
      <c r="I22" s="2">
        <f t="shared" si="2"/>
        <v>833.33333333333337</v>
      </c>
      <c r="J22" s="2">
        <f t="shared" si="2"/>
        <v>833.33333333333337</v>
      </c>
      <c r="K22" s="2">
        <f t="shared" si="2"/>
        <v>833.33333333333337</v>
      </c>
      <c r="L22" s="2">
        <f t="shared" si="2"/>
        <v>833.33333333333337</v>
      </c>
      <c r="M22" s="2">
        <f t="shared" si="2"/>
        <v>833.33333333333337</v>
      </c>
      <c r="N22" s="2">
        <f t="shared" si="2"/>
        <v>833.33333333333337</v>
      </c>
      <c r="O22" s="2">
        <f t="shared" si="1"/>
        <v>10000</v>
      </c>
    </row>
    <row r="23" spans="1:15" ht="15" customHeight="1" x14ac:dyDescent="0.25">
      <c r="A23">
        <v>27201</v>
      </c>
      <c r="B23" s="5" t="s">
        <v>31</v>
      </c>
      <c r="C23" s="1">
        <f>10000/12</f>
        <v>833.33333333333337</v>
      </c>
      <c r="D23" s="2">
        <f t="shared" si="2"/>
        <v>833.33333333333337</v>
      </c>
      <c r="E23" s="2">
        <f t="shared" si="2"/>
        <v>833.33333333333337</v>
      </c>
      <c r="F23" s="2">
        <f t="shared" si="2"/>
        <v>833.33333333333337</v>
      </c>
      <c r="G23" s="2">
        <f t="shared" si="2"/>
        <v>833.33333333333337</v>
      </c>
      <c r="H23" s="2">
        <f t="shared" si="2"/>
        <v>833.33333333333337</v>
      </c>
      <c r="I23" s="2">
        <f t="shared" si="2"/>
        <v>833.33333333333337</v>
      </c>
      <c r="J23" s="2">
        <f t="shared" si="2"/>
        <v>833.33333333333337</v>
      </c>
      <c r="K23" s="2">
        <f t="shared" si="2"/>
        <v>833.33333333333337</v>
      </c>
      <c r="L23" s="2">
        <f t="shared" si="2"/>
        <v>833.33333333333337</v>
      </c>
      <c r="M23" s="2">
        <f t="shared" si="2"/>
        <v>833.33333333333337</v>
      </c>
      <c r="N23" s="2">
        <f t="shared" si="2"/>
        <v>833.33333333333337</v>
      </c>
      <c r="O23" s="2">
        <f t="shared" si="1"/>
        <v>10000</v>
      </c>
    </row>
    <row r="24" spans="1:15" ht="15" customHeight="1" x14ac:dyDescent="0.25">
      <c r="A24">
        <v>29101</v>
      </c>
      <c r="B24" s="5" t="s">
        <v>32</v>
      </c>
      <c r="C24" s="1">
        <f>12500/12</f>
        <v>1041.6666666666667</v>
      </c>
      <c r="D24" s="2">
        <f t="shared" si="2"/>
        <v>1041.6666666666667</v>
      </c>
      <c r="E24" s="2">
        <f t="shared" si="2"/>
        <v>1041.6666666666667</v>
      </c>
      <c r="F24" s="2">
        <f t="shared" si="2"/>
        <v>1041.6666666666667</v>
      </c>
      <c r="G24" s="2">
        <f t="shared" si="2"/>
        <v>1041.6666666666667</v>
      </c>
      <c r="H24" s="2">
        <f t="shared" si="2"/>
        <v>1041.6666666666667</v>
      </c>
      <c r="I24" s="2">
        <f t="shared" si="2"/>
        <v>1041.6666666666667</v>
      </c>
      <c r="J24" s="2">
        <f t="shared" si="2"/>
        <v>1041.6666666666667</v>
      </c>
      <c r="K24" s="2">
        <f t="shared" si="2"/>
        <v>1041.6666666666667</v>
      </c>
      <c r="L24" s="2">
        <f t="shared" si="2"/>
        <v>1041.6666666666667</v>
      </c>
      <c r="M24" s="2">
        <f t="shared" si="2"/>
        <v>1041.6666666666667</v>
      </c>
      <c r="N24" s="2">
        <f t="shared" si="2"/>
        <v>1041.6666666666667</v>
      </c>
      <c r="O24" s="2">
        <f t="shared" si="1"/>
        <v>12499.999999999998</v>
      </c>
    </row>
    <row r="25" spans="1:15" ht="15" customHeight="1" x14ac:dyDescent="0.25">
      <c r="A25">
        <v>29201</v>
      </c>
      <c r="B25" s="5" t="s">
        <v>33</v>
      </c>
      <c r="C25" s="1">
        <f>10000/12</f>
        <v>833.33333333333337</v>
      </c>
      <c r="D25" s="2">
        <f t="shared" si="2"/>
        <v>833.33333333333337</v>
      </c>
      <c r="E25" s="2">
        <f t="shared" si="2"/>
        <v>833.33333333333337</v>
      </c>
      <c r="F25" s="2">
        <f t="shared" si="2"/>
        <v>833.33333333333337</v>
      </c>
      <c r="G25" s="2">
        <f t="shared" si="2"/>
        <v>833.33333333333337</v>
      </c>
      <c r="H25" s="2">
        <f t="shared" si="2"/>
        <v>833.33333333333337</v>
      </c>
      <c r="I25" s="2">
        <f t="shared" si="2"/>
        <v>833.33333333333337</v>
      </c>
      <c r="J25" s="2">
        <f t="shared" si="2"/>
        <v>833.33333333333337</v>
      </c>
      <c r="K25" s="2">
        <f t="shared" si="2"/>
        <v>833.33333333333337</v>
      </c>
      <c r="L25" s="2">
        <f t="shared" si="2"/>
        <v>833.33333333333337</v>
      </c>
      <c r="M25" s="2">
        <f t="shared" si="2"/>
        <v>833.33333333333337</v>
      </c>
      <c r="N25" s="2">
        <f t="shared" si="2"/>
        <v>833.33333333333337</v>
      </c>
      <c r="O25" s="2">
        <f t="shared" si="1"/>
        <v>10000</v>
      </c>
    </row>
    <row r="26" spans="1:15" ht="15" customHeight="1" x14ac:dyDescent="0.25">
      <c r="A26">
        <v>29301</v>
      </c>
      <c r="B26" s="5" t="s">
        <v>34</v>
      </c>
      <c r="C26" s="1">
        <f>7500/12</f>
        <v>625</v>
      </c>
      <c r="D26" s="2">
        <f t="shared" si="2"/>
        <v>625</v>
      </c>
      <c r="E26" s="2">
        <f t="shared" si="2"/>
        <v>625</v>
      </c>
      <c r="F26" s="2">
        <f t="shared" si="2"/>
        <v>625</v>
      </c>
      <c r="G26" s="2">
        <f t="shared" si="2"/>
        <v>625</v>
      </c>
      <c r="H26" s="2">
        <f t="shared" si="2"/>
        <v>625</v>
      </c>
      <c r="I26" s="2">
        <f t="shared" si="2"/>
        <v>625</v>
      </c>
      <c r="J26" s="2">
        <f t="shared" si="2"/>
        <v>625</v>
      </c>
      <c r="K26" s="2">
        <f t="shared" si="2"/>
        <v>625</v>
      </c>
      <c r="L26" s="2">
        <f t="shared" si="2"/>
        <v>625</v>
      </c>
      <c r="M26" s="2">
        <f t="shared" si="2"/>
        <v>625</v>
      </c>
      <c r="N26" s="2">
        <f t="shared" si="2"/>
        <v>625</v>
      </c>
      <c r="O26" s="2">
        <f t="shared" si="1"/>
        <v>7500</v>
      </c>
    </row>
    <row r="27" spans="1:15" ht="15" customHeight="1" x14ac:dyDescent="0.25">
      <c r="A27">
        <v>29401</v>
      </c>
      <c r="B27" s="5" t="s">
        <v>35</v>
      </c>
      <c r="C27" s="1">
        <f>12500/12</f>
        <v>1041.6666666666667</v>
      </c>
      <c r="D27" s="2">
        <f t="shared" si="2"/>
        <v>1041.6666666666667</v>
      </c>
      <c r="E27" s="2">
        <f t="shared" si="2"/>
        <v>1041.6666666666667</v>
      </c>
      <c r="F27" s="2">
        <f t="shared" si="2"/>
        <v>1041.6666666666667</v>
      </c>
      <c r="G27" s="2">
        <f t="shared" si="2"/>
        <v>1041.6666666666667</v>
      </c>
      <c r="H27" s="2">
        <f t="shared" si="2"/>
        <v>1041.6666666666667</v>
      </c>
      <c r="I27" s="2">
        <f t="shared" si="2"/>
        <v>1041.6666666666667</v>
      </c>
      <c r="J27" s="2">
        <f t="shared" si="2"/>
        <v>1041.6666666666667</v>
      </c>
      <c r="K27" s="2">
        <f t="shared" si="2"/>
        <v>1041.6666666666667</v>
      </c>
      <c r="L27" s="2">
        <f t="shared" si="2"/>
        <v>1041.6666666666667</v>
      </c>
      <c r="M27" s="2">
        <f t="shared" si="2"/>
        <v>1041.6666666666667</v>
      </c>
      <c r="N27" s="2">
        <f t="shared" si="2"/>
        <v>1041.6666666666667</v>
      </c>
      <c r="O27" s="2">
        <f t="shared" si="1"/>
        <v>12499.999999999998</v>
      </c>
    </row>
    <row r="28" spans="1:15" ht="15" customHeight="1" x14ac:dyDescent="0.25">
      <c r="A28">
        <v>29601</v>
      </c>
      <c r="B28" s="5" t="s">
        <v>61</v>
      </c>
      <c r="C28" s="1">
        <f>589143/12</f>
        <v>49095.25</v>
      </c>
      <c r="D28" s="2">
        <f t="shared" si="2"/>
        <v>49095.25</v>
      </c>
      <c r="E28" s="2">
        <f t="shared" si="2"/>
        <v>49095.25</v>
      </c>
      <c r="F28" s="2">
        <f t="shared" si="2"/>
        <v>49095.25</v>
      </c>
      <c r="G28" s="2">
        <f t="shared" si="2"/>
        <v>49095.25</v>
      </c>
      <c r="H28" s="2">
        <f t="shared" si="2"/>
        <v>49095.25</v>
      </c>
      <c r="I28" s="2">
        <f t="shared" si="2"/>
        <v>49095.25</v>
      </c>
      <c r="J28" s="2">
        <f t="shared" si="2"/>
        <v>49095.25</v>
      </c>
      <c r="K28" s="2">
        <f t="shared" si="2"/>
        <v>49095.25</v>
      </c>
      <c r="L28" s="2">
        <f t="shared" si="2"/>
        <v>49095.25</v>
      </c>
      <c r="M28" s="2">
        <f t="shared" si="2"/>
        <v>49095.25</v>
      </c>
      <c r="N28" s="2">
        <f t="shared" si="2"/>
        <v>49095.25</v>
      </c>
      <c r="O28" s="2">
        <f t="shared" si="1"/>
        <v>589143</v>
      </c>
    </row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31"/>
  <sheetViews>
    <sheetView topLeftCell="A22" workbookViewId="0">
      <selection activeCell="I22" sqref="I22"/>
    </sheetView>
  </sheetViews>
  <sheetFormatPr baseColWidth="10" defaultRowHeight="15" x14ac:dyDescent="0.25"/>
  <cols>
    <col min="15" max="15" width="15.7109375" customWidth="1"/>
  </cols>
  <sheetData>
    <row r="4" spans="1:15" x14ac:dyDescent="0.25">
      <c r="A4" s="3" t="s">
        <v>0</v>
      </c>
      <c r="B4" s="3"/>
    </row>
    <row r="5" spans="1:15" x14ac:dyDescent="0.25">
      <c r="A5" s="3" t="s">
        <v>1</v>
      </c>
      <c r="B5" s="3"/>
    </row>
    <row r="6" spans="1:15" x14ac:dyDescent="0.25">
      <c r="A6" s="3" t="s">
        <v>2</v>
      </c>
      <c r="B6" s="3"/>
    </row>
    <row r="7" spans="1:15" x14ac:dyDescent="0.25">
      <c r="A7" s="3" t="s">
        <v>3</v>
      </c>
      <c r="B7" s="3"/>
    </row>
    <row r="8" spans="1:15" x14ac:dyDescent="0.25">
      <c r="A8" s="3" t="s">
        <v>4</v>
      </c>
      <c r="B8" s="3"/>
    </row>
    <row r="10" spans="1:15" ht="15" customHeight="1" x14ac:dyDescent="0.25">
      <c r="A10" s="3">
        <v>30000</v>
      </c>
      <c r="B10" s="3" t="s">
        <v>37</v>
      </c>
      <c r="O10" s="6">
        <f>O11+O12+O13+O14+O15+O16+O17+O18+O19+O20+O21+O22+O23+O24+O25+O26+O27+O28+O29+O30+O31</f>
        <v>2420690</v>
      </c>
    </row>
    <row r="11" spans="1:15" ht="15" customHeight="1" x14ac:dyDescent="0.25">
      <c r="A11">
        <v>31101</v>
      </c>
      <c r="B11" s="5" t="s">
        <v>38</v>
      </c>
      <c r="C11" s="1">
        <f>408228/12</f>
        <v>34019</v>
      </c>
      <c r="D11" s="2">
        <f t="shared" ref="D11:N26" si="0">C11</f>
        <v>34019</v>
      </c>
      <c r="E11" s="2">
        <f t="shared" si="0"/>
        <v>34019</v>
      </c>
      <c r="F11" s="2">
        <f t="shared" si="0"/>
        <v>34019</v>
      </c>
      <c r="G11" s="2">
        <f t="shared" si="0"/>
        <v>34019</v>
      </c>
      <c r="H11" s="2">
        <f t="shared" si="0"/>
        <v>34019</v>
      </c>
      <c r="I11" s="2">
        <f t="shared" si="0"/>
        <v>34019</v>
      </c>
      <c r="J11" s="2">
        <f t="shared" si="0"/>
        <v>34019</v>
      </c>
      <c r="K11" s="2">
        <f t="shared" si="0"/>
        <v>34019</v>
      </c>
      <c r="L11" s="2">
        <f t="shared" si="0"/>
        <v>34019</v>
      </c>
      <c r="M11" s="2">
        <f t="shared" si="0"/>
        <v>34019</v>
      </c>
      <c r="N11" s="2">
        <f t="shared" si="0"/>
        <v>34019</v>
      </c>
      <c r="O11" s="2">
        <f t="shared" ref="O11:O31" si="1">SUM(C11:N11)</f>
        <v>408228</v>
      </c>
    </row>
    <row r="12" spans="1:15" ht="15" customHeight="1" x14ac:dyDescent="0.25">
      <c r="A12">
        <v>31301</v>
      </c>
      <c r="B12" s="5" t="s">
        <v>39</v>
      </c>
      <c r="C12" s="1">
        <f>18654/12</f>
        <v>1554.5</v>
      </c>
      <c r="D12" s="2">
        <f t="shared" si="0"/>
        <v>1554.5</v>
      </c>
      <c r="E12" s="2">
        <f t="shared" si="0"/>
        <v>1554.5</v>
      </c>
      <c r="F12" s="2">
        <f t="shared" si="0"/>
        <v>1554.5</v>
      </c>
      <c r="G12" s="2">
        <f t="shared" si="0"/>
        <v>1554.5</v>
      </c>
      <c r="H12" s="2">
        <f t="shared" si="0"/>
        <v>1554.5</v>
      </c>
      <c r="I12" s="2">
        <f t="shared" si="0"/>
        <v>1554.5</v>
      </c>
      <c r="J12" s="2">
        <f t="shared" si="0"/>
        <v>1554.5</v>
      </c>
      <c r="K12" s="2">
        <f t="shared" si="0"/>
        <v>1554.5</v>
      </c>
      <c r="L12" s="2">
        <f t="shared" si="0"/>
        <v>1554.5</v>
      </c>
      <c r="M12" s="2">
        <f t="shared" si="0"/>
        <v>1554.5</v>
      </c>
      <c r="N12" s="2">
        <f t="shared" si="0"/>
        <v>1554.5</v>
      </c>
      <c r="O12" s="2">
        <f t="shared" si="1"/>
        <v>18654</v>
      </c>
    </row>
    <row r="13" spans="1:15" ht="15" customHeight="1" x14ac:dyDescent="0.25">
      <c r="A13">
        <v>31401</v>
      </c>
      <c r="B13" s="5" t="s">
        <v>40</v>
      </c>
      <c r="C13" s="1">
        <f>331319/12</f>
        <v>27609.916666666668</v>
      </c>
      <c r="D13" s="2">
        <f t="shared" si="0"/>
        <v>27609.916666666668</v>
      </c>
      <c r="E13" s="2">
        <f t="shared" si="0"/>
        <v>27609.916666666668</v>
      </c>
      <c r="F13" s="2">
        <f t="shared" si="0"/>
        <v>27609.916666666668</v>
      </c>
      <c r="G13" s="2">
        <f t="shared" si="0"/>
        <v>27609.916666666668</v>
      </c>
      <c r="H13" s="2">
        <f t="shared" si="0"/>
        <v>27609.916666666668</v>
      </c>
      <c r="I13" s="2">
        <f t="shared" si="0"/>
        <v>27609.916666666668</v>
      </c>
      <c r="J13" s="2">
        <f t="shared" si="0"/>
        <v>27609.916666666668</v>
      </c>
      <c r="K13" s="2">
        <f t="shared" si="0"/>
        <v>27609.916666666668</v>
      </c>
      <c r="L13" s="2">
        <f t="shared" si="0"/>
        <v>27609.916666666668</v>
      </c>
      <c r="M13" s="2">
        <f t="shared" si="0"/>
        <v>27609.916666666668</v>
      </c>
      <c r="N13" s="2">
        <f t="shared" si="0"/>
        <v>27609.916666666668</v>
      </c>
      <c r="O13" s="2">
        <f t="shared" si="1"/>
        <v>331319</v>
      </c>
    </row>
    <row r="14" spans="1:15" ht="15" customHeight="1" x14ac:dyDescent="0.25">
      <c r="A14">
        <v>31802</v>
      </c>
      <c r="B14" s="5" t="s">
        <v>41</v>
      </c>
      <c r="C14" s="1">
        <f>5000/12</f>
        <v>416.66666666666669</v>
      </c>
      <c r="D14" s="2">
        <f t="shared" si="0"/>
        <v>416.66666666666669</v>
      </c>
      <c r="E14" s="2">
        <f t="shared" si="0"/>
        <v>416.66666666666669</v>
      </c>
      <c r="F14" s="2">
        <f t="shared" si="0"/>
        <v>416.66666666666669</v>
      </c>
      <c r="G14" s="2">
        <f t="shared" si="0"/>
        <v>416.66666666666669</v>
      </c>
      <c r="H14" s="2">
        <f t="shared" si="0"/>
        <v>416.66666666666669</v>
      </c>
      <c r="I14" s="2">
        <f t="shared" si="0"/>
        <v>416.66666666666669</v>
      </c>
      <c r="J14" s="2">
        <f t="shared" si="0"/>
        <v>416.66666666666669</v>
      </c>
      <c r="K14" s="2">
        <f t="shared" si="0"/>
        <v>416.66666666666669</v>
      </c>
      <c r="L14" s="2">
        <f t="shared" si="0"/>
        <v>416.66666666666669</v>
      </c>
      <c r="M14" s="2">
        <f t="shared" si="0"/>
        <v>416.66666666666669</v>
      </c>
      <c r="N14" s="2">
        <f t="shared" si="0"/>
        <v>416.66666666666669</v>
      </c>
      <c r="O14" s="2">
        <f t="shared" si="1"/>
        <v>5000</v>
      </c>
    </row>
    <row r="15" spans="1:15" ht="15" customHeight="1" x14ac:dyDescent="0.25">
      <c r="A15">
        <v>32201</v>
      </c>
      <c r="B15" s="5" t="s">
        <v>42</v>
      </c>
      <c r="C15" s="1">
        <f>329081/12</f>
        <v>27423.416666666668</v>
      </c>
      <c r="D15" s="2">
        <f t="shared" si="0"/>
        <v>27423.416666666668</v>
      </c>
      <c r="E15" s="2">
        <f t="shared" si="0"/>
        <v>27423.416666666668</v>
      </c>
      <c r="F15" s="2">
        <f t="shared" si="0"/>
        <v>27423.416666666668</v>
      </c>
      <c r="G15" s="2">
        <f t="shared" si="0"/>
        <v>27423.416666666668</v>
      </c>
      <c r="H15" s="2">
        <f t="shared" si="0"/>
        <v>27423.416666666668</v>
      </c>
      <c r="I15" s="2">
        <f t="shared" si="0"/>
        <v>27423.416666666668</v>
      </c>
      <c r="J15" s="2">
        <f t="shared" si="0"/>
        <v>27423.416666666668</v>
      </c>
      <c r="K15" s="2">
        <f t="shared" si="0"/>
        <v>27423.416666666668</v>
      </c>
      <c r="L15" s="2">
        <f t="shared" si="0"/>
        <v>27423.416666666668</v>
      </c>
      <c r="M15" s="2">
        <f t="shared" si="0"/>
        <v>27423.416666666668</v>
      </c>
      <c r="N15" s="2">
        <f t="shared" si="0"/>
        <v>27423.416666666668</v>
      </c>
      <c r="O15" s="2">
        <f t="shared" si="1"/>
        <v>329081</v>
      </c>
    </row>
    <row r="16" spans="1:15" ht="15" customHeight="1" x14ac:dyDescent="0.25">
      <c r="A16">
        <v>34501</v>
      </c>
      <c r="B16" s="5" t="s">
        <v>43</v>
      </c>
      <c r="C16" s="1">
        <f>41720/12</f>
        <v>3476.6666666666665</v>
      </c>
      <c r="D16" s="2">
        <f t="shared" si="0"/>
        <v>3476.6666666666665</v>
      </c>
      <c r="E16" s="2">
        <f t="shared" si="0"/>
        <v>3476.6666666666665</v>
      </c>
      <c r="F16" s="2">
        <f t="shared" si="0"/>
        <v>3476.6666666666665</v>
      </c>
      <c r="G16" s="2">
        <f t="shared" si="0"/>
        <v>3476.6666666666665</v>
      </c>
      <c r="H16" s="2">
        <f t="shared" si="0"/>
        <v>3476.6666666666665</v>
      </c>
      <c r="I16" s="2">
        <f t="shared" si="0"/>
        <v>3476.6666666666665</v>
      </c>
      <c r="J16" s="2">
        <f t="shared" si="0"/>
        <v>3476.6666666666665</v>
      </c>
      <c r="K16" s="2">
        <f t="shared" si="0"/>
        <v>3476.6666666666665</v>
      </c>
      <c r="L16" s="2">
        <f t="shared" si="0"/>
        <v>3476.6666666666665</v>
      </c>
      <c r="M16" s="2">
        <f t="shared" si="0"/>
        <v>3476.6666666666665</v>
      </c>
      <c r="N16" s="2">
        <f t="shared" si="0"/>
        <v>3476.6666666666665</v>
      </c>
      <c r="O16" s="2">
        <f t="shared" si="1"/>
        <v>41720</v>
      </c>
    </row>
    <row r="17" spans="1:15" ht="15" customHeight="1" x14ac:dyDescent="0.25">
      <c r="A17">
        <v>35201</v>
      </c>
      <c r="B17" s="5" t="s">
        <v>44</v>
      </c>
      <c r="C17" s="1">
        <f>130000/12</f>
        <v>10833.333333333334</v>
      </c>
      <c r="D17" s="2">
        <f t="shared" si="0"/>
        <v>10833.333333333334</v>
      </c>
      <c r="E17" s="2">
        <f t="shared" si="0"/>
        <v>10833.333333333334</v>
      </c>
      <c r="F17" s="2">
        <f t="shared" si="0"/>
        <v>10833.333333333334</v>
      </c>
      <c r="G17" s="2">
        <f t="shared" si="0"/>
        <v>10833.333333333334</v>
      </c>
      <c r="H17" s="2">
        <f t="shared" si="0"/>
        <v>10833.333333333334</v>
      </c>
      <c r="I17" s="2">
        <f t="shared" si="0"/>
        <v>10833.333333333334</v>
      </c>
      <c r="J17" s="2">
        <f t="shared" si="0"/>
        <v>10833.333333333334</v>
      </c>
      <c r="K17" s="2">
        <f t="shared" si="0"/>
        <v>10833.333333333334</v>
      </c>
      <c r="L17" s="2">
        <f t="shared" si="0"/>
        <v>10833.333333333334</v>
      </c>
      <c r="M17" s="2">
        <f t="shared" si="0"/>
        <v>10833.333333333334</v>
      </c>
      <c r="N17" s="2">
        <f t="shared" si="0"/>
        <v>10833.333333333334</v>
      </c>
      <c r="O17" s="2">
        <f t="shared" si="1"/>
        <v>129999.99999999999</v>
      </c>
    </row>
    <row r="18" spans="1:15" ht="15" customHeight="1" x14ac:dyDescent="0.25">
      <c r="A18">
        <v>35301</v>
      </c>
      <c r="B18" s="5" t="s">
        <v>45</v>
      </c>
      <c r="C18" s="1">
        <f>10000/12</f>
        <v>833.33333333333337</v>
      </c>
      <c r="D18" s="2">
        <f t="shared" si="0"/>
        <v>833.33333333333337</v>
      </c>
      <c r="E18" s="2">
        <f t="shared" si="0"/>
        <v>833.33333333333337</v>
      </c>
      <c r="F18" s="2">
        <f t="shared" si="0"/>
        <v>833.33333333333337</v>
      </c>
      <c r="G18" s="2">
        <f t="shared" si="0"/>
        <v>833.33333333333337</v>
      </c>
      <c r="H18" s="2">
        <f t="shared" si="0"/>
        <v>833.33333333333337</v>
      </c>
      <c r="I18" s="2">
        <f t="shared" si="0"/>
        <v>833.33333333333337</v>
      </c>
      <c r="J18" s="2">
        <f t="shared" si="0"/>
        <v>833.33333333333337</v>
      </c>
      <c r="K18" s="2">
        <f t="shared" si="0"/>
        <v>833.33333333333337</v>
      </c>
      <c r="L18" s="2">
        <f t="shared" si="0"/>
        <v>833.33333333333337</v>
      </c>
      <c r="M18" s="2">
        <f t="shared" si="0"/>
        <v>833.33333333333337</v>
      </c>
      <c r="N18" s="2">
        <f t="shared" si="0"/>
        <v>833.33333333333337</v>
      </c>
      <c r="O18" s="2">
        <f t="shared" si="1"/>
        <v>10000</v>
      </c>
    </row>
    <row r="19" spans="1:15" ht="15" customHeight="1" x14ac:dyDescent="0.25">
      <c r="A19">
        <v>35501</v>
      </c>
      <c r="B19" s="5" t="s">
        <v>46</v>
      </c>
      <c r="C19" s="1">
        <f>313950/12</f>
        <v>26162.5</v>
      </c>
      <c r="D19" s="2">
        <f t="shared" si="0"/>
        <v>26162.5</v>
      </c>
      <c r="E19" s="2">
        <f t="shared" si="0"/>
        <v>26162.5</v>
      </c>
      <c r="F19" s="2">
        <f t="shared" si="0"/>
        <v>26162.5</v>
      </c>
      <c r="G19" s="2">
        <f t="shared" si="0"/>
        <v>26162.5</v>
      </c>
      <c r="H19" s="2">
        <f t="shared" si="0"/>
        <v>26162.5</v>
      </c>
      <c r="I19" s="2">
        <f t="shared" si="0"/>
        <v>26162.5</v>
      </c>
      <c r="J19" s="2">
        <f t="shared" si="0"/>
        <v>26162.5</v>
      </c>
      <c r="K19" s="2">
        <f t="shared" si="0"/>
        <v>26162.5</v>
      </c>
      <c r="L19" s="2">
        <f t="shared" si="0"/>
        <v>26162.5</v>
      </c>
      <c r="M19" s="2">
        <f t="shared" si="0"/>
        <v>26162.5</v>
      </c>
      <c r="N19" s="2">
        <f t="shared" si="0"/>
        <v>26162.5</v>
      </c>
      <c r="O19" s="2">
        <f t="shared" si="1"/>
        <v>313950</v>
      </c>
    </row>
    <row r="20" spans="1:15" ht="15" customHeight="1" x14ac:dyDescent="0.25">
      <c r="A20">
        <v>35701</v>
      </c>
      <c r="B20" s="5" t="s">
        <v>47</v>
      </c>
      <c r="C20" s="1">
        <f>10000/12</f>
        <v>833.33333333333337</v>
      </c>
      <c r="D20" s="2">
        <f t="shared" si="0"/>
        <v>833.33333333333337</v>
      </c>
      <c r="E20" s="2">
        <f t="shared" si="0"/>
        <v>833.33333333333337</v>
      </c>
      <c r="F20" s="2">
        <f t="shared" si="0"/>
        <v>833.33333333333337</v>
      </c>
      <c r="G20" s="2">
        <f t="shared" si="0"/>
        <v>833.33333333333337</v>
      </c>
      <c r="H20" s="2">
        <f t="shared" si="0"/>
        <v>833.33333333333337</v>
      </c>
      <c r="I20" s="2">
        <f t="shared" si="0"/>
        <v>833.33333333333337</v>
      </c>
      <c r="J20" s="2">
        <f t="shared" si="0"/>
        <v>833.33333333333337</v>
      </c>
      <c r="K20" s="2">
        <f t="shared" si="0"/>
        <v>833.33333333333337</v>
      </c>
      <c r="L20" s="2">
        <f t="shared" si="0"/>
        <v>833.33333333333337</v>
      </c>
      <c r="M20" s="2">
        <f t="shared" si="0"/>
        <v>833.33333333333337</v>
      </c>
      <c r="N20" s="2">
        <f t="shared" si="0"/>
        <v>833.33333333333337</v>
      </c>
      <c r="O20" s="2">
        <f t="shared" si="1"/>
        <v>10000</v>
      </c>
    </row>
    <row r="21" spans="1:15" ht="15" customHeight="1" x14ac:dyDescent="0.25">
      <c r="A21">
        <v>35801</v>
      </c>
      <c r="B21" s="5" t="s">
        <v>48</v>
      </c>
      <c r="C21" s="1">
        <f>45000/12</f>
        <v>3750</v>
      </c>
      <c r="D21" s="2">
        <f t="shared" si="0"/>
        <v>3750</v>
      </c>
      <c r="E21" s="2">
        <f t="shared" si="0"/>
        <v>3750</v>
      </c>
      <c r="F21" s="2">
        <f t="shared" si="0"/>
        <v>3750</v>
      </c>
      <c r="G21" s="2">
        <f t="shared" si="0"/>
        <v>3750</v>
      </c>
      <c r="H21" s="2">
        <f t="shared" si="0"/>
        <v>3750</v>
      </c>
      <c r="I21" s="2">
        <f t="shared" si="0"/>
        <v>3750</v>
      </c>
      <c r="J21" s="2">
        <f t="shared" si="0"/>
        <v>3750</v>
      </c>
      <c r="K21" s="2">
        <f t="shared" si="0"/>
        <v>3750</v>
      </c>
      <c r="L21" s="2">
        <f t="shared" si="0"/>
        <v>3750</v>
      </c>
      <c r="M21" s="2">
        <f t="shared" si="0"/>
        <v>3750</v>
      </c>
      <c r="N21" s="2">
        <f t="shared" si="0"/>
        <v>3750</v>
      </c>
      <c r="O21" s="2">
        <f t="shared" si="1"/>
        <v>45000</v>
      </c>
    </row>
    <row r="22" spans="1:15" ht="15" customHeight="1" x14ac:dyDescent="0.25">
      <c r="A22">
        <v>35901</v>
      </c>
      <c r="B22" s="5" t="s">
        <v>49</v>
      </c>
      <c r="C22" s="1">
        <f>50000/12</f>
        <v>4166.666666666667</v>
      </c>
      <c r="D22" s="2">
        <f t="shared" si="0"/>
        <v>4166.666666666667</v>
      </c>
      <c r="E22" s="2">
        <f t="shared" si="0"/>
        <v>4166.666666666667</v>
      </c>
      <c r="F22" s="2">
        <f t="shared" si="0"/>
        <v>4166.666666666667</v>
      </c>
      <c r="G22" s="2">
        <f t="shared" si="0"/>
        <v>4166.666666666667</v>
      </c>
      <c r="H22" s="2">
        <f t="shared" si="0"/>
        <v>4166.666666666667</v>
      </c>
      <c r="I22" s="2">
        <f t="shared" si="0"/>
        <v>4166.666666666667</v>
      </c>
      <c r="J22" s="2">
        <f t="shared" si="0"/>
        <v>4166.666666666667</v>
      </c>
      <c r="K22" s="2">
        <f t="shared" si="0"/>
        <v>4166.666666666667</v>
      </c>
      <c r="L22" s="2">
        <f t="shared" si="0"/>
        <v>4166.666666666667</v>
      </c>
      <c r="M22" s="2">
        <f t="shared" si="0"/>
        <v>4166.666666666667</v>
      </c>
      <c r="N22" s="2">
        <f t="shared" si="0"/>
        <v>4166.666666666667</v>
      </c>
      <c r="O22" s="2">
        <f t="shared" si="1"/>
        <v>49999.999999999993</v>
      </c>
    </row>
    <row r="23" spans="1:15" ht="15" customHeight="1" x14ac:dyDescent="0.25">
      <c r="A23">
        <v>37101</v>
      </c>
      <c r="B23" s="5" t="s">
        <v>50</v>
      </c>
      <c r="C23" s="1">
        <f>120000/12</f>
        <v>10000</v>
      </c>
      <c r="D23" s="2">
        <f t="shared" si="0"/>
        <v>10000</v>
      </c>
      <c r="E23" s="2">
        <f t="shared" si="0"/>
        <v>10000</v>
      </c>
      <c r="F23" s="2">
        <f t="shared" si="0"/>
        <v>10000</v>
      </c>
      <c r="G23" s="2">
        <f t="shared" si="0"/>
        <v>10000</v>
      </c>
      <c r="H23" s="2">
        <f t="shared" si="0"/>
        <v>10000</v>
      </c>
      <c r="I23" s="2">
        <f t="shared" si="0"/>
        <v>10000</v>
      </c>
      <c r="J23" s="2">
        <f t="shared" si="0"/>
        <v>10000</v>
      </c>
      <c r="K23" s="2">
        <f t="shared" si="0"/>
        <v>10000</v>
      </c>
      <c r="L23" s="2">
        <f t="shared" si="0"/>
        <v>10000</v>
      </c>
      <c r="M23" s="2">
        <f t="shared" si="0"/>
        <v>10000</v>
      </c>
      <c r="N23" s="2">
        <f t="shared" si="0"/>
        <v>10000</v>
      </c>
      <c r="O23" s="2">
        <f t="shared" si="1"/>
        <v>120000</v>
      </c>
    </row>
    <row r="24" spans="1:15" ht="15" customHeight="1" x14ac:dyDescent="0.25">
      <c r="A24">
        <v>37201</v>
      </c>
      <c r="B24" s="5" t="s">
        <v>51</v>
      </c>
      <c r="C24" s="1">
        <f>30000/12</f>
        <v>2500</v>
      </c>
      <c r="D24" s="2">
        <f t="shared" si="0"/>
        <v>2500</v>
      </c>
      <c r="E24" s="2">
        <f t="shared" si="0"/>
        <v>2500</v>
      </c>
      <c r="F24" s="2">
        <f t="shared" si="0"/>
        <v>2500</v>
      </c>
      <c r="G24" s="2">
        <f t="shared" si="0"/>
        <v>2500</v>
      </c>
      <c r="H24" s="2">
        <f t="shared" si="0"/>
        <v>2500</v>
      </c>
      <c r="I24" s="2">
        <f t="shared" si="0"/>
        <v>2500</v>
      </c>
      <c r="J24" s="2">
        <f t="shared" si="0"/>
        <v>2500</v>
      </c>
      <c r="K24" s="2">
        <f t="shared" si="0"/>
        <v>2500</v>
      </c>
      <c r="L24" s="2">
        <f t="shared" si="0"/>
        <v>2500</v>
      </c>
      <c r="M24" s="2">
        <f t="shared" si="0"/>
        <v>2500</v>
      </c>
      <c r="N24" s="2">
        <f t="shared" si="0"/>
        <v>2500</v>
      </c>
      <c r="O24" s="2">
        <f t="shared" si="1"/>
        <v>30000</v>
      </c>
    </row>
    <row r="25" spans="1:15" ht="15" customHeight="1" x14ac:dyDescent="0.25">
      <c r="A25">
        <v>37501</v>
      </c>
      <c r="B25" s="5" t="s">
        <v>52</v>
      </c>
      <c r="C25" s="1">
        <f>45000/12</f>
        <v>3750</v>
      </c>
      <c r="D25" s="2">
        <f t="shared" si="0"/>
        <v>3750</v>
      </c>
      <c r="E25" s="2">
        <f t="shared" si="0"/>
        <v>3750</v>
      </c>
      <c r="F25" s="2">
        <f t="shared" si="0"/>
        <v>3750</v>
      </c>
      <c r="G25" s="2">
        <f t="shared" si="0"/>
        <v>3750</v>
      </c>
      <c r="H25" s="2">
        <f t="shared" si="0"/>
        <v>3750</v>
      </c>
      <c r="I25" s="2">
        <f t="shared" si="0"/>
        <v>3750</v>
      </c>
      <c r="J25" s="2">
        <f t="shared" si="0"/>
        <v>3750</v>
      </c>
      <c r="K25" s="2">
        <f t="shared" si="0"/>
        <v>3750</v>
      </c>
      <c r="L25" s="2">
        <f t="shared" si="0"/>
        <v>3750</v>
      </c>
      <c r="M25" s="2">
        <f t="shared" si="0"/>
        <v>3750</v>
      </c>
      <c r="N25" s="2">
        <f t="shared" si="0"/>
        <v>3750</v>
      </c>
      <c r="O25" s="2">
        <f t="shared" si="1"/>
        <v>45000</v>
      </c>
    </row>
    <row r="26" spans="1:15" ht="15" customHeight="1" x14ac:dyDescent="0.25">
      <c r="A26">
        <v>37601</v>
      </c>
      <c r="B26" s="5" t="s">
        <v>53</v>
      </c>
      <c r="C26" s="1">
        <f>20000/12</f>
        <v>1666.6666666666667</v>
      </c>
      <c r="D26" s="2">
        <f t="shared" si="0"/>
        <v>1666.6666666666667</v>
      </c>
      <c r="E26" s="2">
        <f t="shared" si="0"/>
        <v>1666.6666666666667</v>
      </c>
      <c r="F26" s="2">
        <f t="shared" si="0"/>
        <v>1666.6666666666667</v>
      </c>
      <c r="G26" s="2">
        <f t="shared" si="0"/>
        <v>1666.6666666666667</v>
      </c>
      <c r="H26" s="2">
        <f t="shared" si="0"/>
        <v>1666.6666666666667</v>
      </c>
      <c r="I26" s="2">
        <f t="shared" si="0"/>
        <v>1666.6666666666667</v>
      </c>
      <c r="J26" s="2">
        <f t="shared" si="0"/>
        <v>1666.6666666666667</v>
      </c>
      <c r="K26" s="2">
        <f t="shared" si="0"/>
        <v>1666.6666666666667</v>
      </c>
      <c r="L26" s="2">
        <f t="shared" si="0"/>
        <v>1666.6666666666667</v>
      </c>
      <c r="M26" s="2">
        <f t="shared" si="0"/>
        <v>1666.6666666666667</v>
      </c>
      <c r="N26" s="2">
        <f t="shared" si="0"/>
        <v>1666.6666666666667</v>
      </c>
      <c r="O26" s="2">
        <f t="shared" si="1"/>
        <v>20000</v>
      </c>
    </row>
    <row r="27" spans="1:15" ht="15" customHeight="1" x14ac:dyDescent="0.25">
      <c r="A27">
        <v>38301</v>
      </c>
      <c r="B27" s="5" t="s">
        <v>55</v>
      </c>
      <c r="C27" s="1">
        <f>25000/12</f>
        <v>2083.3333333333335</v>
      </c>
      <c r="D27" s="2">
        <f t="shared" ref="D27:N31" si="2">C27</f>
        <v>2083.3333333333335</v>
      </c>
      <c r="E27" s="2">
        <f t="shared" si="2"/>
        <v>2083.3333333333335</v>
      </c>
      <c r="F27" s="2">
        <f t="shared" si="2"/>
        <v>2083.3333333333335</v>
      </c>
      <c r="G27" s="2">
        <f t="shared" si="2"/>
        <v>2083.3333333333335</v>
      </c>
      <c r="H27" s="2">
        <f t="shared" si="2"/>
        <v>2083.3333333333335</v>
      </c>
      <c r="I27" s="2">
        <f t="shared" si="2"/>
        <v>2083.3333333333335</v>
      </c>
      <c r="J27" s="2">
        <f t="shared" si="2"/>
        <v>2083.3333333333335</v>
      </c>
      <c r="K27" s="2">
        <f t="shared" si="2"/>
        <v>2083.3333333333335</v>
      </c>
      <c r="L27" s="2">
        <f t="shared" si="2"/>
        <v>2083.3333333333335</v>
      </c>
      <c r="M27" s="2">
        <f t="shared" si="2"/>
        <v>2083.3333333333335</v>
      </c>
      <c r="N27" s="2">
        <f t="shared" si="2"/>
        <v>2083.3333333333335</v>
      </c>
      <c r="O27" s="2">
        <f t="shared" si="1"/>
        <v>24999.999999999996</v>
      </c>
    </row>
    <row r="28" spans="1:15" ht="15" customHeight="1" x14ac:dyDescent="0.25">
      <c r="A28">
        <v>39101</v>
      </c>
      <c r="B28" s="5" t="s">
        <v>56</v>
      </c>
      <c r="C28" s="1">
        <f>60000/12</f>
        <v>5000</v>
      </c>
      <c r="D28" s="2">
        <f t="shared" si="2"/>
        <v>5000</v>
      </c>
      <c r="E28" s="2">
        <f t="shared" si="2"/>
        <v>5000</v>
      </c>
      <c r="F28" s="2">
        <f t="shared" si="2"/>
        <v>5000</v>
      </c>
      <c r="G28" s="2">
        <f t="shared" si="2"/>
        <v>5000</v>
      </c>
      <c r="H28" s="2">
        <f t="shared" si="2"/>
        <v>5000</v>
      </c>
      <c r="I28" s="2">
        <f t="shared" si="2"/>
        <v>5000</v>
      </c>
      <c r="J28" s="2">
        <f t="shared" si="2"/>
        <v>5000</v>
      </c>
      <c r="K28" s="2">
        <f t="shared" si="2"/>
        <v>5000</v>
      </c>
      <c r="L28" s="2">
        <f t="shared" si="2"/>
        <v>5000</v>
      </c>
      <c r="M28" s="2">
        <f t="shared" si="2"/>
        <v>5000</v>
      </c>
      <c r="N28" s="2">
        <f t="shared" si="2"/>
        <v>5000</v>
      </c>
      <c r="O28" s="2">
        <f t="shared" si="1"/>
        <v>60000</v>
      </c>
    </row>
    <row r="29" spans="1:15" ht="15" customHeight="1" x14ac:dyDescent="0.25">
      <c r="A29">
        <v>39201</v>
      </c>
      <c r="B29" s="5" t="s">
        <v>57</v>
      </c>
      <c r="C29" s="1">
        <f>395738/12</f>
        <v>32978.166666666664</v>
      </c>
      <c r="D29" s="2">
        <f t="shared" si="2"/>
        <v>32978.166666666664</v>
      </c>
      <c r="E29" s="2">
        <f t="shared" si="2"/>
        <v>32978.166666666664</v>
      </c>
      <c r="F29" s="2">
        <f t="shared" si="2"/>
        <v>32978.166666666664</v>
      </c>
      <c r="G29" s="2">
        <f t="shared" si="2"/>
        <v>32978.166666666664</v>
      </c>
      <c r="H29" s="2">
        <f t="shared" si="2"/>
        <v>32978.166666666664</v>
      </c>
      <c r="I29" s="2">
        <f t="shared" si="2"/>
        <v>32978.166666666664</v>
      </c>
      <c r="J29" s="2">
        <f t="shared" si="2"/>
        <v>32978.166666666664</v>
      </c>
      <c r="K29" s="2">
        <f t="shared" si="2"/>
        <v>32978.166666666664</v>
      </c>
      <c r="L29" s="2">
        <f t="shared" si="2"/>
        <v>32978.166666666664</v>
      </c>
      <c r="M29" s="2">
        <f t="shared" si="2"/>
        <v>32978.166666666664</v>
      </c>
      <c r="N29" s="2">
        <f t="shared" si="2"/>
        <v>32978.166666666664</v>
      </c>
      <c r="O29" s="2">
        <f t="shared" si="1"/>
        <v>395738.00000000006</v>
      </c>
    </row>
    <row r="30" spans="1:15" ht="15" customHeight="1" x14ac:dyDescent="0.25">
      <c r="A30">
        <v>39901</v>
      </c>
      <c r="B30" s="5" t="s">
        <v>58</v>
      </c>
      <c r="C30" s="1">
        <f>20000/12</f>
        <v>1666.6666666666667</v>
      </c>
      <c r="D30" s="2">
        <f t="shared" si="2"/>
        <v>1666.6666666666667</v>
      </c>
      <c r="E30" s="2">
        <f t="shared" si="2"/>
        <v>1666.6666666666667</v>
      </c>
      <c r="F30" s="2">
        <f t="shared" si="2"/>
        <v>1666.6666666666667</v>
      </c>
      <c r="G30" s="2">
        <f t="shared" si="2"/>
        <v>1666.6666666666667</v>
      </c>
      <c r="H30" s="2">
        <f t="shared" si="2"/>
        <v>1666.6666666666667</v>
      </c>
      <c r="I30" s="2">
        <f t="shared" si="2"/>
        <v>1666.6666666666667</v>
      </c>
      <c r="J30" s="2">
        <f t="shared" si="2"/>
        <v>1666.6666666666667</v>
      </c>
      <c r="K30" s="2">
        <f t="shared" si="2"/>
        <v>1666.6666666666667</v>
      </c>
      <c r="L30" s="2">
        <f t="shared" si="2"/>
        <v>1666.6666666666667</v>
      </c>
      <c r="M30" s="2">
        <f t="shared" si="2"/>
        <v>1666.6666666666667</v>
      </c>
      <c r="N30" s="2">
        <f t="shared" si="2"/>
        <v>1666.6666666666667</v>
      </c>
      <c r="O30" s="2">
        <f t="shared" si="1"/>
        <v>20000</v>
      </c>
    </row>
    <row r="31" spans="1:15" ht="15" customHeight="1" x14ac:dyDescent="0.25">
      <c r="A31">
        <v>39903</v>
      </c>
      <c r="B31" s="5" t="s">
        <v>59</v>
      </c>
      <c r="C31" s="1">
        <f>12000/12</f>
        <v>1000</v>
      </c>
      <c r="D31" s="2">
        <f t="shared" si="2"/>
        <v>1000</v>
      </c>
      <c r="E31" s="2">
        <f t="shared" si="2"/>
        <v>1000</v>
      </c>
      <c r="F31" s="2">
        <f t="shared" si="2"/>
        <v>1000</v>
      </c>
      <c r="G31" s="2">
        <f t="shared" si="2"/>
        <v>1000</v>
      </c>
      <c r="H31" s="2">
        <f t="shared" si="2"/>
        <v>1000</v>
      </c>
      <c r="I31" s="2">
        <f t="shared" si="2"/>
        <v>1000</v>
      </c>
      <c r="J31" s="2">
        <f t="shared" si="2"/>
        <v>1000</v>
      </c>
      <c r="K31" s="2">
        <f t="shared" si="2"/>
        <v>1000</v>
      </c>
      <c r="L31" s="2">
        <f t="shared" si="2"/>
        <v>1000</v>
      </c>
      <c r="M31" s="2">
        <f t="shared" si="2"/>
        <v>1000</v>
      </c>
      <c r="N31" s="2">
        <f t="shared" si="2"/>
        <v>1000</v>
      </c>
      <c r="O31" s="2">
        <f t="shared" si="1"/>
        <v>12000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1"/>
  <sheetViews>
    <sheetView workbookViewId="0">
      <selection activeCell="K15" sqref="K15"/>
    </sheetView>
  </sheetViews>
  <sheetFormatPr baseColWidth="10" defaultRowHeight="15" x14ac:dyDescent="0.25"/>
  <sheetData>
    <row r="4" spans="1:15" x14ac:dyDescent="0.25">
      <c r="A4" s="3" t="s">
        <v>0</v>
      </c>
      <c r="B4" s="3"/>
    </row>
    <row r="5" spans="1:15" x14ac:dyDescent="0.25">
      <c r="A5" s="3" t="s">
        <v>1</v>
      </c>
      <c r="B5" s="3"/>
    </row>
    <row r="6" spans="1:15" x14ac:dyDescent="0.25">
      <c r="A6" s="3" t="s">
        <v>2</v>
      </c>
      <c r="B6" s="3"/>
    </row>
    <row r="7" spans="1:15" x14ac:dyDescent="0.25">
      <c r="A7" s="3" t="s">
        <v>3</v>
      </c>
      <c r="B7" s="3"/>
    </row>
    <row r="8" spans="1:15" x14ac:dyDescent="0.25">
      <c r="A8" s="3" t="s">
        <v>4</v>
      </c>
      <c r="B8" s="3"/>
    </row>
    <row r="9" spans="1:15" x14ac:dyDescent="0.25">
      <c r="A9" s="3"/>
      <c r="B9" s="3"/>
    </row>
    <row r="10" spans="1:15" x14ac:dyDescent="0.25">
      <c r="A10" s="3">
        <v>50000</v>
      </c>
      <c r="B10" s="3" t="s">
        <v>60</v>
      </c>
      <c r="O10" s="7">
        <v>100000</v>
      </c>
    </row>
    <row r="11" spans="1:15" x14ac:dyDescent="0.25">
      <c r="A11">
        <v>51501</v>
      </c>
      <c r="B11" t="s">
        <v>54</v>
      </c>
      <c r="C11" s="1">
        <v>8333</v>
      </c>
      <c r="D11" s="1">
        <v>8333</v>
      </c>
      <c r="E11" s="1">
        <v>8333</v>
      </c>
      <c r="F11" s="1">
        <v>8333</v>
      </c>
      <c r="G11" s="1">
        <v>8333</v>
      </c>
      <c r="H11" s="1">
        <v>8333</v>
      </c>
      <c r="I11" s="1">
        <v>8333</v>
      </c>
      <c r="J11" s="1">
        <v>8333</v>
      </c>
      <c r="K11" s="1">
        <v>8333</v>
      </c>
      <c r="L11" s="1">
        <v>8333</v>
      </c>
      <c r="M11" s="1">
        <v>8333</v>
      </c>
      <c r="N11" s="1">
        <v>8337</v>
      </c>
      <c r="O11" s="1">
        <f>SUM(C11:N11)</f>
        <v>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CONCENTRADO DE CAPITULOS</vt:lpstr>
      <vt:lpstr>CAPITULO 20000</vt:lpstr>
      <vt:lpstr>CAPITULO 30000</vt:lpstr>
      <vt:lpstr>CAPITULO 50000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Garcia</dc:creator>
  <cp:lastModifiedBy>Nora Garcia</cp:lastModifiedBy>
  <dcterms:created xsi:type="dcterms:W3CDTF">2019-03-22T18:14:09Z</dcterms:created>
  <dcterms:modified xsi:type="dcterms:W3CDTF">2019-03-22T19:01:02Z</dcterms:modified>
</cp:coreProperties>
</file>